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胜泽威" sheetId="8" r:id="rId1"/>
  </sheets>
  <definedNames>
    <definedName name="_xlnm._FilterDatabase" localSheetId="0" hidden="1">胜泽威!#REF!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<sst xmlns="http://schemas.openxmlformats.org/spreadsheetml/2006/main" count="139" uniqueCount="90">
  <si>
    <t>附件2</t>
  </si>
  <si>
    <t>企业吸纳离校2年内未就业高校毕业生社会保险补贴明细表</t>
  </si>
  <si>
    <t>申报企业名称（盖章）：贵州胜泽威化工有限公司</t>
  </si>
  <si>
    <t>序号</t>
  </si>
  <si>
    <t>高校毕业生姓名</t>
  </si>
  <si>
    <t>性别</t>
  </si>
  <si>
    <t>隶属公司</t>
  </si>
  <si>
    <t>身份证号</t>
  </si>
  <si>
    <t>学历</t>
  </si>
  <si>
    <t>毕业院校</t>
  </si>
  <si>
    <t>毕业年度</t>
  </si>
  <si>
    <t>上岗时间</t>
  </si>
  <si>
    <t>离职时间</t>
  </si>
  <si>
    <t>申报月数</t>
  </si>
  <si>
    <t>补贴范围及缴费金额</t>
  </si>
  <si>
    <t>申报月数内单位缴费金额合计（申请补贴金额）</t>
  </si>
  <si>
    <t>缴费工资基数</t>
  </si>
  <si>
    <t xml:space="preserve">基本养老保险费
</t>
  </si>
  <si>
    <t>失业保险费</t>
  </si>
  <si>
    <t xml:space="preserve">工伤保险费
</t>
  </si>
  <si>
    <t>基本医疗保险费</t>
  </si>
  <si>
    <t>合计</t>
  </si>
  <si>
    <t>单位缴纳16%</t>
  </si>
  <si>
    <t>单位缴纳        
 0.7 %</t>
  </si>
  <si>
    <t>单位缴纳1.6%</t>
  </si>
  <si>
    <t>单位缴纳    
8.5%</t>
  </si>
  <si>
    <t>胡烨</t>
  </si>
  <si>
    <t>520122********0628</t>
  </si>
  <si>
    <t>本科</t>
  </si>
  <si>
    <t>闽南师范大学</t>
  </si>
  <si>
    <t>王頌予</t>
  </si>
  <si>
    <t>520121********3411</t>
  </si>
  <si>
    <t>大专</t>
  </si>
  <si>
    <t>贵阳职业技术学院</t>
  </si>
  <si>
    <t>白艳</t>
  </si>
  <si>
    <t>520423********0108</t>
  </si>
  <si>
    <t>东北石油大学</t>
  </si>
  <si>
    <t>刘祖杭</t>
  </si>
  <si>
    <t>520121********7611</t>
  </si>
  <si>
    <t>铜仁职业技术学院</t>
  </si>
  <si>
    <t>胡皓迪</t>
  </si>
  <si>
    <t>520121********4218</t>
  </si>
  <si>
    <t>淮北职业技术学院</t>
  </si>
  <si>
    <t>任峻生</t>
  </si>
  <si>
    <t>522126********0034</t>
  </si>
  <si>
    <t>沈阳工业大学</t>
  </si>
  <si>
    <t>谢耀濂</t>
  </si>
  <si>
    <t>522725********0047</t>
  </si>
  <si>
    <t>广西名族师范学院</t>
  </si>
  <si>
    <t>胡成洪</t>
  </si>
  <si>
    <t>522723*********1016</t>
  </si>
  <si>
    <t>邢台职业技术学院</t>
  </si>
  <si>
    <t>吴峰</t>
  </si>
  <si>
    <t>522230*********1397</t>
  </si>
  <si>
    <t>兴义民族师范学院</t>
  </si>
  <si>
    <t>谭波涛</t>
  </si>
  <si>
    <t>520121*********4413</t>
  </si>
  <si>
    <t>重庆交通职业学院</t>
  </si>
  <si>
    <t>陈正华</t>
  </si>
  <si>
    <t>520121********2819</t>
  </si>
  <si>
    <t>河南大学</t>
  </si>
  <si>
    <t>谷辉芮</t>
  </si>
  <si>
    <t>520121*********1228</t>
  </si>
  <si>
    <t>吉林农业科技学院</t>
  </si>
  <si>
    <t xml:space="preserve">
</t>
  </si>
  <si>
    <t>合计：</t>
  </si>
  <si>
    <t>申报企业名称（盖章）：贵州胜威凯洋化工有限公司</t>
  </si>
  <si>
    <t>毛美玉</t>
  </si>
  <si>
    <t>520121********5426</t>
  </si>
  <si>
    <t>广东开发大学</t>
  </si>
  <si>
    <t>魏金秀</t>
  </si>
  <si>
    <t>520121********1224</t>
  </si>
  <si>
    <t>贵州中医药大学时珍学院</t>
  </si>
  <si>
    <t>刘珊</t>
  </si>
  <si>
    <t>520121********1222</t>
  </si>
  <si>
    <t>贵州财经大学</t>
  </si>
  <si>
    <t>肖月权</t>
  </si>
  <si>
    <t>522227********3215</t>
  </si>
  <si>
    <t>石家庄邮电职业技术学院</t>
  </si>
  <si>
    <t>周蔚</t>
  </si>
  <si>
    <t>522428********4823</t>
  </si>
  <si>
    <t>贵州中医院大学时珍学院</t>
  </si>
  <si>
    <t>李强</t>
  </si>
  <si>
    <t>520121********5213</t>
  </si>
  <si>
    <t>贵州水利水电职业技术学院</t>
  </si>
  <si>
    <t>吴雪梅</t>
  </si>
  <si>
    <t>贵州民族大学</t>
  </si>
  <si>
    <t>周凡民</t>
  </si>
  <si>
    <t>522401********3212</t>
  </si>
  <si>
    <t>内蒙古工业大学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</si>
</sst>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</numFmts>
  <fonts count="28">
    <font>
      <sz val="12"/>
      <color theme="1"/>
      <name val="宋体"/>
      <charset val="134"/>
      <scheme val="minor"/>
    </font>
    <font>
      <sz val="12"/>
      <name val="仿宋"/>
      <charset val="134"/>
    </font>
    <font>
      <b/>
      <sz val="12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b/>
      <sz val="16"/>
      <name val="仿宋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6" fontId="5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right" vertical="center"/>
    </xf>
    <xf numFmtId="176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177" fontId="2" fillId="0" borderId="0" xfId="0" applyNumberFormat="1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57" fontId="4" fillId="0" borderId="3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49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57" fontId="4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 wrapText="1"/>
    </xf>
    <xf numFmtId="57" fontId="4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 wrapText="1"/>
    </xf>
    <xf numFmtId="57" fontId="4" fillId="0" borderId="5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5"/>
  <sheetViews>
    <sheetView tabSelected="1" view="pageBreakPreview" zoomScaleNormal="100" topLeftCell="A44" workbookViewId="0">
      <selection activeCell="M20" sqref="M20"/>
    </sheetView>
  </sheetViews>
  <sheetFormatPr defaultColWidth="9" defaultRowHeight="14.25"/>
  <cols>
    <col min="1" max="1" width="4.25" style="3" customWidth="1"/>
    <col min="2" max="2" width="8.375" style="6" customWidth="1"/>
    <col min="3" max="3" width="4.5" style="6" hidden="1" customWidth="1"/>
    <col min="4" max="4" width="7.625" style="7" hidden="1" customWidth="1"/>
    <col min="5" max="5" width="18.0833333333333" style="7" customWidth="1"/>
    <col min="6" max="6" width="5.625" style="6" customWidth="1"/>
    <col min="7" max="7" width="17.625" style="8" customWidth="1"/>
    <col min="8" max="8" width="8.90833333333333" style="8" customWidth="1"/>
    <col min="9" max="9" width="10.1" style="6" customWidth="1"/>
    <col min="10" max="10" width="11.875" style="6" customWidth="1"/>
    <col min="11" max="11" width="5.75" style="6" customWidth="1"/>
    <col min="12" max="12" width="9.44166666666667" style="6" customWidth="1"/>
    <col min="13" max="13" width="8.10833333333333" style="3" customWidth="1"/>
    <col min="14" max="15" width="7.5" style="3" customWidth="1"/>
    <col min="16" max="16" width="5.8" style="3" customWidth="1"/>
    <col min="17" max="17" width="12" style="3" customWidth="1"/>
    <col min="18" max="18" width="9.75" style="3" customWidth="1"/>
    <col min="19" max="19" width="10.425" style="3" customWidth="1"/>
    <col min="20" max="20" width="12.2" style="3" customWidth="1"/>
    <col min="21" max="21" width="31.6083333333333" style="3" hidden="1" customWidth="1"/>
    <col min="22" max="23" width="9" style="3" customWidth="1"/>
    <col min="24" max="16378" width="9" style="3"/>
    <col min="16379" max="16384" width="9" style="9"/>
  </cols>
  <sheetData>
    <row r="1" s="1" customFormat="1" ht="9" customHeight="1" spans="1:1024 1025:16380">
      <c r="A1" s="1" t="s">
        <v>0</v>
      </c>
      <c r="B1" s="10"/>
      <c r="C1" s="10"/>
      <c r="D1" s="11"/>
      <c r="E1" s="11"/>
      <c r="F1" s="10"/>
      <c r="G1" s="12"/>
      <c r="H1" s="12"/>
      <c r="I1" s="13"/>
      <c r="J1" s="10"/>
      <c r="K1" s="10"/>
      <c r="L1" s="10"/>
    </row>
    <row r="2" s="1" customFormat="1" spans="1:1024 1025:16380">
      <c r="A2" s="14" t="s">
        <v>1</v>
      </c>
      <c r="B2" s="14"/>
      <c r="C2" s="14"/>
      <c r="D2" s="15"/>
      <c r="E2" s="15"/>
      <c r="F2" s="14"/>
      <c r="G2" s="16"/>
      <c r="H2" s="16"/>
      <c r="I2" s="17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="1" customFormat="1" ht="8" customHeight="1" spans="1:1024 1025:16380">
      <c r="A3" s="14"/>
      <c r="B3" s="14"/>
      <c r="C3" s="14"/>
      <c r="D3" s="15"/>
      <c r="E3" s="15"/>
      <c r="F3" s="14"/>
      <c r="G3" s="16"/>
      <c r="H3" s="16"/>
      <c r="I3" s="17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</row>
    <row r="4" s="1" customFormat="1" ht="5" hidden="1" customHeight="1" spans="1:1024 1025:16380">
      <c r="A4" s="14"/>
      <c r="B4" s="14"/>
      <c r="C4" s="14"/>
      <c r="D4" s="15"/>
      <c r="E4" s="15"/>
      <c r="F4" s="14"/>
      <c r="G4" s="16"/>
      <c r="H4" s="16"/>
      <c r="I4" s="17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</row>
    <row r="5" s="1" customFormat="1" ht="24" customHeight="1" spans="1:1024 1025:16380">
      <c r="A5" s="18" t="s">
        <v>2</v>
      </c>
      <c r="B5" s="18"/>
      <c r="C5" s="18"/>
      <c r="D5" s="18"/>
      <c r="E5" s="18"/>
      <c r="F5" s="18"/>
      <c r="G5" s="18"/>
      <c r="H5" s="19"/>
      <c r="I5" s="19"/>
      <c r="J5" s="2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s="1" customFormat="1" ht="21" customHeight="1" spans="1:1024 1025:16380">
      <c r="A6" s="20"/>
      <c r="B6" s="21"/>
      <c r="C6" s="21"/>
      <c r="D6" s="22"/>
      <c r="E6" s="22"/>
      <c r="F6" s="23"/>
      <c r="G6" s="24"/>
      <c r="H6" s="23"/>
      <c r="I6" s="23"/>
      <c r="J6" s="23"/>
      <c r="K6" s="23"/>
      <c r="L6" s="23"/>
      <c r="M6" s="23"/>
      <c r="N6" s="25"/>
      <c r="O6" s="25"/>
      <c r="P6" s="19"/>
      <c r="Q6" s="19"/>
      <c r="R6" s="19"/>
      <c r="S6" s="19"/>
      <c r="T6" s="26">
        <f>SUM(T14:T33)</f>
        <v>107744.04765</v>
      </c>
    </row>
    <row r="7" s="2" customFormat="1" ht="21" customHeight="1" spans="1:1024 1025:16380">
      <c r="A7" s="27" t="s">
        <v>3</v>
      </c>
      <c r="B7" s="27" t="s">
        <v>4</v>
      </c>
      <c r="C7" s="27" t="s">
        <v>5</v>
      </c>
      <c r="D7" s="28" t="s">
        <v>6</v>
      </c>
      <c r="E7" s="27" t="s">
        <v>7</v>
      </c>
      <c r="F7" s="27" t="s">
        <v>8</v>
      </c>
      <c r="G7" s="27" t="s">
        <v>9</v>
      </c>
      <c r="H7" s="28" t="s">
        <v>10</v>
      </c>
      <c r="I7" s="29" t="s">
        <v>11</v>
      </c>
      <c r="J7" s="28" t="s">
        <v>12</v>
      </c>
      <c r="K7" s="27" t="s">
        <v>13</v>
      </c>
      <c r="L7" s="27" t="s">
        <v>14</v>
      </c>
      <c r="M7" s="27"/>
      <c r="N7" s="27"/>
      <c r="O7" s="27"/>
      <c r="P7" s="27"/>
      <c r="Q7" s="27"/>
      <c r="R7" s="27"/>
      <c r="S7" s="27"/>
      <c r="T7" s="27" t="s">
        <v>15</v>
      </c>
    </row>
    <row r="8" s="2" customFormat="1" ht="11" customHeight="1" spans="1:1024 1025:16380">
      <c r="A8" s="27"/>
      <c r="B8" s="27"/>
      <c r="C8" s="27"/>
      <c r="D8" s="30"/>
      <c r="E8" s="27"/>
      <c r="F8" s="27"/>
      <c r="G8" s="27"/>
      <c r="H8" s="30"/>
      <c r="I8" s="29"/>
      <c r="J8" s="30"/>
      <c r="K8" s="27"/>
      <c r="L8" s="27" t="s">
        <v>16</v>
      </c>
      <c r="M8" s="28" t="s">
        <v>17</v>
      </c>
      <c r="N8" s="28" t="s">
        <v>18</v>
      </c>
      <c r="O8" s="27" t="s">
        <v>19</v>
      </c>
      <c r="P8" s="27" t="s">
        <v>13</v>
      </c>
      <c r="Q8" s="27" t="s">
        <v>16</v>
      </c>
      <c r="R8" s="28" t="s">
        <v>20</v>
      </c>
      <c r="S8" s="28" t="s">
        <v>21</v>
      </c>
      <c r="T8" s="27"/>
    </row>
    <row r="9" s="2" customFormat="1" ht="9" customHeight="1" spans="1:1024 1025:16380">
      <c r="A9" s="27"/>
      <c r="B9" s="27"/>
      <c r="C9" s="27"/>
      <c r="D9" s="30"/>
      <c r="E9" s="27"/>
      <c r="F9" s="27"/>
      <c r="G9" s="27"/>
      <c r="H9" s="30"/>
      <c r="I9" s="29"/>
      <c r="J9" s="30"/>
      <c r="K9" s="27"/>
      <c r="L9" s="27"/>
      <c r="M9" s="30"/>
      <c r="N9" s="30"/>
      <c r="O9" s="27"/>
      <c r="P9" s="27"/>
      <c r="Q9" s="27"/>
      <c r="R9" s="30"/>
      <c r="S9" s="30"/>
      <c r="T9" s="27"/>
    </row>
    <row r="10" s="2" customFormat="1" ht="9" customHeight="1" spans="1:1024 1025:16380">
      <c r="A10" s="27"/>
      <c r="B10" s="27"/>
      <c r="C10" s="27"/>
      <c r="D10" s="30"/>
      <c r="E10" s="27"/>
      <c r="F10" s="27"/>
      <c r="G10" s="27"/>
      <c r="H10" s="30"/>
      <c r="I10" s="29"/>
      <c r="J10" s="30"/>
      <c r="K10" s="27"/>
      <c r="L10" s="27"/>
      <c r="M10" s="31"/>
      <c r="N10" s="31"/>
      <c r="O10" s="27"/>
      <c r="P10" s="27"/>
      <c r="Q10" s="27"/>
      <c r="R10" s="31"/>
      <c r="S10" s="30"/>
      <c r="T10" s="27"/>
    </row>
    <row r="11" s="2" customFormat="1" spans="1:1024 1025:16380">
      <c r="A11" s="27"/>
      <c r="B11" s="27"/>
      <c r="C11" s="27"/>
      <c r="D11" s="30"/>
      <c r="E11" s="27"/>
      <c r="F11" s="27"/>
      <c r="G11" s="27"/>
      <c r="H11" s="30"/>
      <c r="I11" s="29"/>
      <c r="J11" s="30"/>
      <c r="K11" s="27"/>
      <c r="L11" s="27"/>
      <c r="M11" s="27" t="s">
        <v>22</v>
      </c>
      <c r="N11" s="27" t="s">
        <v>23</v>
      </c>
      <c r="O11" s="28" t="s">
        <v>24</v>
      </c>
      <c r="P11" s="27"/>
      <c r="Q11" s="27"/>
      <c r="R11" s="27" t="s">
        <v>25</v>
      </c>
      <c r="S11" s="30"/>
      <c r="T11" s="27"/>
    </row>
    <row r="12" s="2" customFormat="1" ht="15" customHeight="1" spans="1:1024 1025:16380">
      <c r="A12" s="27"/>
      <c r="B12" s="27"/>
      <c r="C12" s="27"/>
      <c r="D12" s="30"/>
      <c r="E12" s="27"/>
      <c r="F12" s="27"/>
      <c r="G12" s="27"/>
      <c r="H12" s="30"/>
      <c r="I12" s="29"/>
      <c r="J12" s="30"/>
      <c r="K12" s="27"/>
      <c r="L12" s="27"/>
      <c r="M12" s="27"/>
      <c r="N12" s="27"/>
      <c r="O12" s="30"/>
      <c r="P12" s="27"/>
      <c r="Q12" s="27"/>
      <c r="R12" s="27"/>
      <c r="S12" s="30"/>
      <c r="T12" s="27"/>
    </row>
    <row r="13" s="2" customFormat="1" ht="15" customHeight="1" spans="1:1024 1025:16380">
      <c r="A13" s="27"/>
      <c r="B13" s="27"/>
      <c r="C13" s="27"/>
      <c r="D13" s="31"/>
      <c r="E13" s="27"/>
      <c r="F13" s="27"/>
      <c r="G13" s="27"/>
      <c r="H13" s="31"/>
      <c r="I13" s="29"/>
      <c r="J13" s="31"/>
      <c r="K13" s="27"/>
      <c r="L13" s="27"/>
      <c r="M13" s="27"/>
      <c r="N13" s="27"/>
      <c r="O13" s="31"/>
      <c r="P13" s="27"/>
      <c r="Q13" s="27"/>
      <c r="R13" s="27"/>
      <c r="S13" s="31"/>
      <c r="T13" s="27"/>
    </row>
    <row r="14" s="2" customFormat="1" ht="15" customHeight="1" spans="1:1024 1025:16380">
      <c r="A14" s="32">
        <v>1</v>
      </c>
      <c r="B14" s="32" t="s">
        <v>26</v>
      </c>
      <c r="C14" s="27"/>
      <c r="D14" s="31"/>
      <c r="E14" s="32" t="s">
        <v>27</v>
      </c>
      <c r="F14" s="32" t="s">
        <v>28</v>
      </c>
      <c r="G14" s="33" t="s">
        <v>29</v>
      </c>
      <c r="H14" s="34">
        <v>45444</v>
      </c>
      <c r="I14" s="35">
        <v>45525</v>
      </c>
      <c r="J14" s="30"/>
      <c r="K14" s="36">
        <v>1</v>
      </c>
      <c r="L14" s="37">
        <v>4363.35</v>
      </c>
      <c r="M14" s="38">
        <f t="shared" ref="M14:M16" si="0">$L14*16%</f>
        <v>698.136</v>
      </c>
      <c r="N14" s="38">
        <f t="shared" ref="N14:N16" si="1">$L14*0.7%</f>
        <v>30.54345</v>
      </c>
      <c r="O14" s="38">
        <f t="shared" ref="O14:O16" si="2">$L14*1.6%</f>
        <v>69.8136</v>
      </c>
      <c r="P14" s="36">
        <v>1</v>
      </c>
      <c r="Q14" s="37">
        <v>5817.8</v>
      </c>
      <c r="R14" s="38">
        <f t="shared" ref="R14:R16" si="3">$Q14*8.5%</f>
        <v>494.513</v>
      </c>
      <c r="S14" s="38">
        <f t="shared" ref="S14:S16" si="4">K14*(M14+N14+O14)+P14*R14</f>
        <v>1293.00605</v>
      </c>
      <c r="T14" s="39">
        <f>S14+S15</f>
        <v>10384.20775</v>
      </c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9"/>
      <c r="XEZ14" s="9"/>
    </row>
    <row r="15" s="3" customFormat="1" ht="27" customHeight="1" spans="1:1024 1025:16380">
      <c r="A15" s="40"/>
      <c r="B15" s="40"/>
      <c r="C15" s="41"/>
      <c r="D15" s="42"/>
      <c r="E15" s="40"/>
      <c r="F15" s="40"/>
      <c r="G15" s="43"/>
      <c r="H15" s="44"/>
      <c r="I15" s="45"/>
      <c r="J15" s="31"/>
      <c r="K15" s="46">
        <v>7</v>
      </c>
      <c r="L15" s="37">
        <v>4394.7</v>
      </c>
      <c r="M15" s="38">
        <f t="shared" si="0"/>
        <v>703.152</v>
      </c>
      <c r="N15" s="38">
        <f t="shared" si="1"/>
        <v>30.7629</v>
      </c>
      <c r="O15" s="38">
        <f t="shared" si="2"/>
        <v>70.3152</v>
      </c>
      <c r="P15" s="46">
        <v>7</v>
      </c>
      <c r="Q15" s="37">
        <v>5817.8</v>
      </c>
      <c r="R15" s="38">
        <f t="shared" si="3"/>
        <v>494.513</v>
      </c>
      <c r="S15" s="38">
        <f t="shared" si="4"/>
        <v>9091.2017</v>
      </c>
      <c r="T15" s="47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9"/>
      <c r="XEZ15" s="9"/>
    </row>
    <row r="16" s="3" customFormat="1" ht="19" customHeight="1" spans="1:1024 1025:16380">
      <c r="A16" s="32">
        <v>2</v>
      </c>
      <c r="B16" s="32" t="s">
        <v>30</v>
      </c>
      <c r="C16" s="41"/>
      <c r="D16" s="42"/>
      <c r="E16" s="32" t="s">
        <v>31</v>
      </c>
      <c r="F16" s="32" t="s">
        <v>32</v>
      </c>
      <c r="G16" s="33" t="s">
        <v>33</v>
      </c>
      <c r="H16" s="48">
        <v>45474</v>
      </c>
      <c r="I16" s="49">
        <v>45548</v>
      </c>
      <c r="J16" s="32"/>
      <c r="K16" s="36">
        <v>1</v>
      </c>
      <c r="L16" s="37">
        <v>4363.35</v>
      </c>
      <c r="M16" s="38">
        <f t="shared" si="0"/>
        <v>698.136</v>
      </c>
      <c r="N16" s="38">
        <f t="shared" si="1"/>
        <v>30.54345</v>
      </c>
      <c r="O16" s="38">
        <f t="shared" si="2"/>
        <v>69.8136</v>
      </c>
      <c r="P16" s="36">
        <v>1</v>
      </c>
      <c r="Q16" s="37">
        <v>5817.8</v>
      </c>
      <c r="R16" s="38">
        <f t="shared" si="3"/>
        <v>494.513</v>
      </c>
      <c r="S16" s="38">
        <f t="shared" si="4"/>
        <v>1293.00605</v>
      </c>
      <c r="T16" s="39">
        <f>S16+S17</f>
        <v>11682.95085</v>
      </c>
      <c r="XEY16" s="9"/>
      <c r="XEZ16" s="9"/>
    </row>
    <row r="17" s="3" customFormat="1" ht="19" customHeight="1" spans="1:20 16379:16380">
      <c r="A17" s="40"/>
      <c r="B17" s="40"/>
      <c r="C17" s="41"/>
      <c r="D17" s="42"/>
      <c r="E17" s="40"/>
      <c r="F17" s="40"/>
      <c r="G17" s="43"/>
      <c r="H17" s="44"/>
      <c r="I17" s="50"/>
      <c r="J17" s="40"/>
      <c r="K17" s="36">
        <v>8</v>
      </c>
      <c r="L17" s="37">
        <v>4394.7</v>
      </c>
      <c r="M17" s="38">
        <f t="shared" ref="M17:M20" si="5">$L17*16%</f>
        <v>703.152</v>
      </c>
      <c r="N17" s="38">
        <f t="shared" ref="N17:N20" si="6">$L17*0.7%</f>
        <v>30.7629</v>
      </c>
      <c r="O17" s="38">
        <f t="shared" ref="O17:O20" si="7">$L17*1.6%</f>
        <v>70.3152</v>
      </c>
      <c r="P17" s="36">
        <v>8</v>
      </c>
      <c r="Q17" s="37">
        <v>5817.8</v>
      </c>
      <c r="R17" s="38">
        <f t="shared" ref="R17:R20" si="8">$Q17*8.5%</f>
        <v>494.513</v>
      </c>
      <c r="S17" s="38">
        <f t="shared" ref="S17:S20" si="9">K17*(M17+N17+O17)+P17*R17</f>
        <v>10389.9448</v>
      </c>
      <c r="T17" s="47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9"/>
      <c r="XEZ17" s="9"/>
    </row>
    <row r="18" s="3" customFormat="1" ht="19" customHeight="1" spans="1:20 16379:16380">
      <c r="A18" s="32">
        <v>3</v>
      </c>
      <c r="B18" s="32" t="s">
        <v>34</v>
      </c>
      <c r="C18" s="41"/>
      <c r="D18" s="42"/>
      <c r="E18" s="32" t="s">
        <v>35</v>
      </c>
      <c r="F18" s="32" t="s">
        <v>28</v>
      </c>
      <c r="G18" s="33" t="s">
        <v>36</v>
      </c>
      <c r="H18" s="48">
        <v>45474</v>
      </c>
      <c r="I18" s="49">
        <v>45553</v>
      </c>
      <c r="J18" s="35">
        <v>45807</v>
      </c>
      <c r="K18" s="36">
        <v>1</v>
      </c>
      <c r="L18" s="37">
        <v>4363.35</v>
      </c>
      <c r="M18" s="38">
        <f t="shared" si="5"/>
        <v>698.136</v>
      </c>
      <c r="N18" s="38">
        <f t="shared" si="6"/>
        <v>30.54345</v>
      </c>
      <c r="O18" s="38">
        <f t="shared" si="7"/>
        <v>69.8136</v>
      </c>
      <c r="P18" s="36">
        <v>1</v>
      </c>
      <c r="Q18" s="37">
        <v>5817.8</v>
      </c>
      <c r="R18" s="38">
        <f t="shared" si="8"/>
        <v>494.513</v>
      </c>
      <c r="S18" s="38">
        <f t="shared" si="9"/>
        <v>1293.00605</v>
      </c>
      <c r="T18" s="39">
        <f>S18+S19</f>
        <v>7786.72155</v>
      </c>
      <c r="XEY18" s="4"/>
      <c r="XEZ18" s="4"/>
    </row>
    <row r="19" s="3" customFormat="1" ht="19" customHeight="1" spans="1:20 16379:16380">
      <c r="A19" s="40"/>
      <c r="B19" s="40"/>
      <c r="C19" s="41"/>
      <c r="D19" s="42"/>
      <c r="E19" s="40"/>
      <c r="F19" s="40"/>
      <c r="G19" s="43"/>
      <c r="H19" s="44"/>
      <c r="I19" s="50"/>
      <c r="J19" s="45"/>
      <c r="K19" s="36">
        <v>5</v>
      </c>
      <c r="L19" s="37">
        <v>4394.7</v>
      </c>
      <c r="M19" s="38">
        <f t="shared" si="5"/>
        <v>703.152</v>
      </c>
      <c r="N19" s="38">
        <f t="shared" si="6"/>
        <v>30.7629</v>
      </c>
      <c r="O19" s="38">
        <f t="shared" si="7"/>
        <v>70.3152</v>
      </c>
      <c r="P19" s="36">
        <v>5</v>
      </c>
      <c r="Q19" s="37">
        <v>5817.8</v>
      </c>
      <c r="R19" s="38">
        <f t="shared" si="8"/>
        <v>494.513</v>
      </c>
      <c r="S19" s="38">
        <f t="shared" si="9"/>
        <v>6493.7155</v>
      </c>
      <c r="T19" s="47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4"/>
      <c r="XEZ19" s="4"/>
    </row>
    <row r="20" s="3" customFormat="1" ht="19" customHeight="1" spans="1:20 16379:16380">
      <c r="A20" s="32">
        <v>4</v>
      </c>
      <c r="B20" s="32" t="s">
        <v>37</v>
      </c>
      <c r="C20" s="41"/>
      <c r="D20" s="42"/>
      <c r="E20" s="32" t="s">
        <v>38</v>
      </c>
      <c r="F20" s="32" t="s">
        <v>32</v>
      </c>
      <c r="G20" s="33" t="s">
        <v>39</v>
      </c>
      <c r="H20" s="48">
        <v>45474</v>
      </c>
      <c r="I20" s="49">
        <v>45556</v>
      </c>
      <c r="J20" s="35"/>
      <c r="K20" s="36">
        <v>1</v>
      </c>
      <c r="L20" s="37">
        <v>4363.35</v>
      </c>
      <c r="M20" s="38">
        <f t="shared" si="5"/>
        <v>698.136</v>
      </c>
      <c r="N20" s="38">
        <f t="shared" si="6"/>
        <v>30.54345</v>
      </c>
      <c r="O20" s="38">
        <f t="shared" si="7"/>
        <v>69.8136</v>
      </c>
      <c r="P20" s="36">
        <v>1</v>
      </c>
      <c r="Q20" s="37">
        <v>5817.8</v>
      </c>
      <c r="R20" s="38">
        <f t="shared" si="8"/>
        <v>494.513</v>
      </c>
      <c r="S20" s="38">
        <f t="shared" si="9"/>
        <v>1293.00605</v>
      </c>
      <c r="T20" s="39">
        <f>S20+S21</f>
        <v>11682.95085</v>
      </c>
      <c r="XEY20" s="9"/>
      <c r="XEZ20" s="9"/>
    </row>
    <row r="21" s="3" customFormat="1" ht="19" customHeight="1" spans="1:20 16379:16380">
      <c r="A21" s="40"/>
      <c r="B21" s="40"/>
      <c r="C21" s="41"/>
      <c r="D21" s="42"/>
      <c r="E21" s="40"/>
      <c r="F21" s="40"/>
      <c r="G21" s="43"/>
      <c r="H21" s="44"/>
      <c r="I21" s="50"/>
      <c r="J21" s="45"/>
      <c r="K21" s="36">
        <v>8</v>
      </c>
      <c r="L21" s="37">
        <v>4394.7</v>
      </c>
      <c r="M21" s="38">
        <f t="shared" ref="M21:M25" si="10">$L21*16%</f>
        <v>703.152</v>
      </c>
      <c r="N21" s="38">
        <f t="shared" ref="N21:N25" si="11">$L21*0.7%</f>
        <v>30.7629</v>
      </c>
      <c r="O21" s="38">
        <f t="shared" ref="O21:O25" si="12">$L21*1.6%</f>
        <v>70.3152</v>
      </c>
      <c r="P21" s="36">
        <v>8</v>
      </c>
      <c r="Q21" s="37">
        <v>5817.8</v>
      </c>
      <c r="R21" s="38">
        <f t="shared" ref="R21:R25" si="13">$Q21*8.5%</f>
        <v>494.513</v>
      </c>
      <c r="S21" s="38">
        <f t="shared" ref="S21:S25" si="14">K21*(M21+N21+O21)+P21*R21</f>
        <v>10389.9448</v>
      </c>
      <c r="T21" s="47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9"/>
      <c r="XEZ21" s="9"/>
    </row>
    <row r="22" s="3" customFormat="1" ht="19" customHeight="1" spans="1:20 16379:16380">
      <c r="A22" s="32">
        <v>5</v>
      </c>
      <c r="B22" s="51" t="s">
        <v>40</v>
      </c>
      <c r="C22" s="41"/>
      <c r="D22" s="42"/>
      <c r="E22" s="51" t="s">
        <v>41</v>
      </c>
      <c r="F22" s="51" t="s">
        <v>32</v>
      </c>
      <c r="G22" s="52" t="s">
        <v>42</v>
      </c>
      <c r="H22" s="48">
        <v>45474</v>
      </c>
      <c r="I22" s="35">
        <v>45607</v>
      </c>
      <c r="J22" s="32"/>
      <c r="K22" s="36">
        <v>1</v>
      </c>
      <c r="L22" s="37">
        <v>4363.35</v>
      </c>
      <c r="M22" s="38">
        <f t="shared" si="10"/>
        <v>698.136</v>
      </c>
      <c r="N22" s="38">
        <f t="shared" si="11"/>
        <v>30.54345</v>
      </c>
      <c r="O22" s="38">
        <f t="shared" si="12"/>
        <v>69.8136</v>
      </c>
      <c r="P22" s="36">
        <v>1</v>
      </c>
      <c r="Q22" s="37">
        <v>5817.8</v>
      </c>
      <c r="R22" s="38">
        <f t="shared" si="13"/>
        <v>494.513</v>
      </c>
      <c r="S22" s="38">
        <f t="shared" si="14"/>
        <v>1293.00605</v>
      </c>
      <c r="T22" s="39">
        <f>S22+S23</f>
        <v>12981.69395</v>
      </c>
      <c r="XEY22" s="9"/>
      <c r="XEZ22" s="9"/>
    </row>
    <row r="23" s="3" customFormat="1" ht="19" customHeight="1" spans="1:20 16379:16380">
      <c r="A23" s="40"/>
      <c r="B23" s="53"/>
      <c r="C23" s="41"/>
      <c r="D23" s="42"/>
      <c r="E23" s="53"/>
      <c r="F23" s="53"/>
      <c r="G23" s="54"/>
      <c r="H23" s="44"/>
      <c r="I23" s="45"/>
      <c r="J23" s="40"/>
      <c r="K23" s="36">
        <v>9</v>
      </c>
      <c r="L23" s="37">
        <v>4394.7</v>
      </c>
      <c r="M23" s="38">
        <f t="shared" si="10"/>
        <v>703.152</v>
      </c>
      <c r="N23" s="38">
        <f t="shared" si="11"/>
        <v>30.7629</v>
      </c>
      <c r="O23" s="38">
        <f t="shared" si="12"/>
        <v>70.3152</v>
      </c>
      <c r="P23" s="36">
        <v>9</v>
      </c>
      <c r="Q23" s="37">
        <v>5817.8</v>
      </c>
      <c r="R23" s="38">
        <f t="shared" si="13"/>
        <v>494.513</v>
      </c>
      <c r="S23" s="38">
        <f t="shared" si="14"/>
        <v>11688.6879</v>
      </c>
      <c r="T23" s="47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9"/>
      <c r="XEZ23" s="9"/>
    </row>
    <row r="24" s="3" customFormat="1" ht="19" customHeight="1" spans="1:20 16379:16380">
      <c r="A24" s="32">
        <v>6</v>
      </c>
      <c r="B24" s="51" t="s">
        <v>43</v>
      </c>
      <c r="C24" s="41"/>
      <c r="D24" s="42"/>
      <c r="E24" s="51" t="s">
        <v>44</v>
      </c>
      <c r="F24" s="51" t="s">
        <v>28</v>
      </c>
      <c r="G24" s="52" t="s">
        <v>45</v>
      </c>
      <c r="H24" s="48">
        <v>45444</v>
      </c>
      <c r="I24" s="35">
        <v>45610</v>
      </c>
      <c r="J24" s="35">
        <v>45835</v>
      </c>
      <c r="K24" s="36">
        <v>1</v>
      </c>
      <c r="L24" s="37">
        <v>4363.35</v>
      </c>
      <c r="M24" s="38">
        <f t="shared" si="10"/>
        <v>698.136</v>
      </c>
      <c r="N24" s="38">
        <f t="shared" si="11"/>
        <v>30.54345</v>
      </c>
      <c r="O24" s="38">
        <f t="shared" si="12"/>
        <v>69.8136</v>
      </c>
      <c r="P24" s="36">
        <v>1</v>
      </c>
      <c r="Q24" s="37">
        <v>5817.8</v>
      </c>
      <c r="R24" s="38">
        <f t="shared" si="13"/>
        <v>494.513</v>
      </c>
      <c r="S24" s="38">
        <f t="shared" si="14"/>
        <v>1293.00605</v>
      </c>
      <c r="T24" s="39">
        <f>S24+S25</f>
        <v>9085.46465</v>
      </c>
      <c r="XEY24" s="9"/>
      <c r="XEZ24" s="9"/>
    </row>
    <row r="25" s="3" customFormat="1" ht="19" customHeight="1" spans="1:20 16379:16380">
      <c r="A25" s="40"/>
      <c r="B25" s="53"/>
      <c r="C25" s="41"/>
      <c r="D25" s="42"/>
      <c r="E25" s="53"/>
      <c r="F25" s="53"/>
      <c r="G25" s="54"/>
      <c r="H25" s="44"/>
      <c r="I25" s="45"/>
      <c r="J25" s="45"/>
      <c r="K25" s="36">
        <v>6</v>
      </c>
      <c r="L25" s="37">
        <v>4394.7</v>
      </c>
      <c r="M25" s="38">
        <f t="shared" si="10"/>
        <v>703.152</v>
      </c>
      <c r="N25" s="38">
        <f t="shared" si="11"/>
        <v>30.7629</v>
      </c>
      <c r="O25" s="38">
        <f t="shared" si="12"/>
        <v>70.3152</v>
      </c>
      <c r="P25" s="36">
        <v>6</v>
      </c>
      <c r="Q25" s="37">
        <v>5817.8</v>
      </c>
      <c r="R25" s="38">
        <f t="shared" si="13"/>
        <v>494.513</v>
      </c>
      <c r="S25" s="38">
        <f t="shared" si="14"/>
        <v>7792.4586</v>
      </c>
      <c r="T25" s="47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9"/>
      <c r="XEZ25" s="9"/>
    </row>
    <row r="26" s="3" customFormat="1" ht="19" customHeight="1" spans="1:20 16379:16380">
      <c r="A26" s="32">
        <v>7</v>
      </c>
      <c r="B26" s="51" t="s">
        <v>46</v>
      </c>
      <c r="C26" s="41"/>
      <c r="D26" s="42"/>
      <c r="E26" s="51" t="s">
        <v>47</v>
      </c>
      <c r="F26" s="51" t="s">
        <v>28</v>
      </c>
      <c r="G26" s="52" t="s">
        <v>48</v>
      </c>
      <c r="H26" s="48">
        <v>45474</v>
      </c>
      <c r="I26" s="35">
        <v>45613</v>
      </c>
      <c r="J26" s="35"/>
      <c r="K26" s="36">
        <v>2</v>
      </c>
      <c r="L26" s="37">
        <v>4363.35</v>
      </c>
      <c r="M26" s="38">
        <f t="shared" ref="M26:M33" si="15">$L26*16%</f>
        <v>698.136</v>
      </c>
      <c r="N26" s="38">
        <f t="shared" ref="N26:N33" si="16">$L26*0.7%</f>
        <v>30.54345</v>
      </c>
      <c r="O26" s="38">
        <f t="shared" ref="O26:O33" si="17">$L26*1.6%</f>
        <v>69.8136</v>
      </c>
      <c r="P26" s="36">
        <v>2</v>
      </c>
      <c r="Q26" s="37">
        <v>5817.8</v>
      </c>
      <c r="R26" s="38">
        <f t="shared" ref="R26:R33" si="18">$Q26*8.5%</f>
        <v>494.513</v>
      </c>
      <c r="S26" s="38">
        <f t="shared" ref="S26:S33" si="19">K26*(M26+N26+O26)+P26*R26</f>
        <v>2586.0121</v>
      </c>
      <c r="T26" s="39">
        <f>S26+S27</f>
        <v>14274.7</v>
      </c>
      <c r="XEY26" s="9"/>
      <c r="XEZ26" s="9"/>
    </row>
    <row r="27" s="3" customFormat="1" ht="19" customHeight="1" spans="1:20 16379:16380">
      <c r="A27" s="40"/>
      <c r="B27" s="53"/>
      <c r="C27" s="41"/>
      <c r="D27" s="42"/>
      <c r="E27" s="53"/>
      <c r="F27" s="53"/>
      <c r="G27" s="54"/>
      <c r="H27" s="44"/>
      <c r="I27" s="45"/>
      <c r="J27" s="45"/>
      <c r="K27" s="36">
        <v>9</v>
      </c>
      <c r="L27" s="37">
        <v>4394.7</v>
      </c>
      <c r="M27" s="38">
        <f t="shared" si="15"/>
        <v>703.152</v>
      </c>
      <c r="N27" s="38">
        <f t="shared" si="16"/>
        <v>30.7629</v>
      </c>
      <c r="O27" s="38">
        <f t="shared" si="17"/>
        <v>70.3152</v>
      </c>
      <c r="P27" s="36">
        <v>9</v>
      </c>
      <c r="Q27" s="37">
        <v>5817.8</v>
      </c>
      <c r="R27" s="38">
        <f t="shared" si="18"/>
        <v>494.513</v>
      </c>
      <c r="S27" s="38">
        <f t="shared" si="19"/>
        <v>11688.6879</v>
      </c>
      <c r="T27" s="47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9"/>
      <c r="XEZ27" s="9"/>
    </row>
    <row r="28" s="3" customFormat="1" ht="19" customHeight="1" spans="1:20 16379:16380">
      <c r="A28" s="36">
        <v>8</v>
      </c>
      <c r="B28" s="55" t="s">
        <v>49</v>
      </c>
      <c r="C28" s="41"/>
      <c r="D28" s="42"/>
      <c r="E28" s="55" t="s">
        <v>50</v>
      </c>
      <c r="F28" s="55" t="s">
        <v>32</v>
      </c>
      <c r="G28" s="56" t="s">
        <v>51</v>
      </c>
      <c r="H28" s="57">
        <v>45444</v>
      </c>
      <c r="I28" s="58">
        <v>45696</v>
      </c>
      <c r="J28" s="58"/>
      <c r="K28" s="36">
        <v>8</v>
      </c>
      <c r="L28" s="37">
        <v>4394.7</v>
      </c>
      <c r="M28" s="38">
        <f t="shared" si="15"/>
        <v>703.152</v>
      </c>
      <c r="N28" s="38">
        <f t="shared" si="16"/>
        <v>30.7629</v>
      </c>
      <c r="O28" s="38">
        <f t="shared" si="17"/>
        <v>70.3152</v>
      </c>
      <c r="P28" s="36">
        <v>8</v>
      </c>
      <c r="Q28" s="37">
        <v>5817.8</v>
      </c>
      <c r="R28" s="38">
        <f t="shared" si="18"/>
        <v>494.513</v>
      </c>
      <c r="S28" s="38">
        <f t="shared" si="19"/>
        <v>10389.9448</v>
      </c>
      <c r="T28" s="47">
        <f>S28</f>
        <v>10389.9448</v>
      </c>
      <c r="XEY28" s="9"/>
      <c r="XEZ28" s="9"/>
    </row>
    <row r="29" s="3" customFormat="1" ht="19" customHeight="1" spans="1:20 16379:16380">
      <c r="A29" s="36">
        <v>9</v>
      </c>
      <c r="B29" s="55" t="s">
        <v>52</v>
      </c>
      <c r="C29" s="41"/>
      <c r="D29" s="42"/>
      <c r="E29" s="55" t="s">
        <v>53</v>
      </c>
      <c r="F29" s="55" t="s">
        <v>28</v>
      </c>
      <c r="G29" s="56" t="s">
        <v>54</v>
      </c>
      <c r="H29" s="57">
        <v>45839</v>
      </c>
      <c r="I29" s="58">
        <v>45856</v>
      </c>
      <c r="J29" s="58"/>
      <c r="K29" s="36">
        <v>3</v>
      </c>
      <c r="L29" s="37">
        <v>4394.7</v>
      </c>
      <c r="M29" s="38">
        <f t="shared" si="15"/>
        <v>703.152</v>
      </c>
      <c r="N29" s="38">
        <f t="shared" si="16"/>
        <v>30.7629</v>
      </c>
      <c r="O29" s="38">
        <f t="shared" si="17"/>
        <v>70.3152</v>
      </c>
      <c r="P29" s="36">
        <v>3</v>
      </c>
      <c r="Q29" s="37">
        <v>5817.8</v>
      </c>
      <c r="R29" s="38">
        <f t="shared" si="18"/>
        <v>494.513</v>
      </c>
      <c r="S29" s="38">
        <f t="shared" si="19"/>
        <v>3896.2293</v>
      </c>
      <c r="T29" s="47">
        <f>S29</f>
        <v>3896.2293</v>
      </c>
      <c r="XEY29" s="9"/>
      <c r="XEZ29" s="9"/>
    </row>
    <row r="30" s="3" customFormat="1" ht="19" customHeight="1" spans="1:20 16379:16380">
      <c r="A30" s="36">
        <v>10</v>
      </c>
      <c r="B30" s="55" t="s">
        <v>55</v>
      </c>
      <c r="C30" s="41"/>
      <c r="D30" s="42"/>
      <c r="E30" s="59" t="s">
        <v>56</v>
      </c>
      <c r="F30" s="55" t="s">
        <v>32</v>
      </c>
      <c r="G30" s="56" t="s">
        <v>57</v>
      </c>
      <c r="H30" s="57">
        <v>45809</v>
      </c>
      <c r="I30" s="58">
        <v>45912</v>
      </c>
      <c r="J30" s="58"/>
      <c r="K30" s="36">
        <v>1</v>
      </c>
      <c r="L30" s="37">
        <v>4394.7</v>
      </c>
      <c r="M30" s="38">
        <f t="shared" si="15"/>
        <v>703.152</v>
      </c>
      <c r="N30" s="38">
        <f t="shared" si="16"/>
        <v>30.7629</v>
      </c>
      <c r="O30" s="38">
        <f t="shared" si="17"/>
        <v>70.3152</v>
      </c>
      <c r="P30" s="36">
        <v>1</v>
      </c>
      <c r="Q30" s="37">
        <v>5817.8</v>
      </c>
      <c r="R30" s="38">
        <f t="shared" si="18"/>
        <v>494.513</v>
      </c>
      <c r="S30" s="38">
        <f t="shared" si="19"/>
        <v>1298.7431</v>
      </c>
      <c r="T30" s="47">
        <f>S30</f>
        <v>1298.7431</v>
      </c>
      <c r="XEY30" s="9"/>
      <c r="XEZ30" s="9"/>
    </row>
    <row r="31" s="3" customFormat="1" ht="19" customHeight="1" spans="1:20 16379:16380">
      <c r="A31" s="32">
        <v>11</v>
      </c>
      <c r="B31" s="32" t="s">
        <v>58</v>
      </c>
      <c r="C31" s="60"/>
      <c r="D31" s="61"/>
      <c r="E31" s="62" t="s">
        <v>59</v>
      </c>
      <c r="F31" s="32" t="s">
        <v>28</v>
      </c>
      <c r="G31" s="33" t="s">
        <v>60</v>
      </c>
      <c r="H31" s="48">
        <v>45444</v>
      </c>
      <c r="I31" s="35">
        <v>45631</v>
      </c>
      <c r="J31" s="35">
        <v>45900</v>
      </c>
      <c r="K31" s="36">
        <v>1</v>
      </c>
      <c r="L31" s="37">
        <v>4363.35</v>
      </c>
      <c r="M31" s="38">
        <f t="shared" si="15"/>
        <v>698.136</v>
      </c>
      <c r="N31" s="38">
        <f t="shared" si="16"/>
        <v>30.54345</v>
      </c>
      <c r="O31" s="38">
        <f t="shared" si="17"/>
        <v>69.8136</v>
      </c>
      <c r="P31" s="36">
        <v>1</v>
      </c>
      <c r="Q31" s="37">
        <v>5817.8</v>
      </c>
      <c r="R31" s="38">
        <f t="shared" si="18"/>
        <v>494.513</v>
      </c>
      <c r="S31" s="38">
        <f t="shared" si="19"/>
        <v>1293.00605</v>
      </c>
      <c r="T31" s="39">
        <f>S31+S32</f>
        <v>11682.95085</v>
      </c>
      <c r="XEY31" s="9"/>
      <c r="XEZ31" s="9"/>
    </row>
    <row r="32" s="3" customFormat="1" ht="19" customHeight="1" spans="1:20 16379:16380">
      <c r="A32" s="40"/>
      <c r="B32" s="40"/>
      <c r="C32" s="60"/>
      <c r="D32" s="61"/>
      <c r="E32" s="63"/>
      <c r="F32" s="40"/>
      <c r="G32" s="43"/>
      <c r="H32" s="44"/>
      <c r="I32" s="45"/>
      <c r="J32" s="45"/>
      <c r="K32" s="36">
        <v>8</v>
      </c>
      <c r="L32" s="37">
        <v>4394.7</v>
      </c>
      <c r="M32" s="38">
        <f t="shared" si="15"/>
        <v>703.152</v>
      </c>
      <c r="N32" s="38">
        <f t="shared" si="16"/>
        <v>30.7629</v>
      </c>
      <c r="O32" s="38">
        <f t="shared" si="17"/>
        <v>70.3152</v>
      </c>
      <c r="P32" s="36">
        <v>8</v>
      </c>
      <c r="Q32" s="37">
        <v>5817.8</v>
      </c>
      <c r="R32" s="38">
        <f t="shared" si="18"/>
        <v>494.513</v>
      </c>
      <c r="S32" s="38">
        <f t="shared" si="19"/>
        <v>10389.9448</v>
      </c>
      <c r="T32" s="47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9"/>
      <c r="XEZ32" s="9"/>
    </row>
    <row r="33" s="3" customFormat="1" ht="39" customHeight="1" spans="1:20 16379:16380">
      <c r="A33" s="36">
        <v>12</v>
      </c>
      <c r="B33" s="36" t="s">
        <v>61</v>
      </c>
      <c r="C33" s="60"/>
      <c r="D33" s="61"/>
      <c r="E33" s="59" t="s">
        <v>62</v>
      </c>
      <c r="F33" s="36" t="s">
        <v>28</v>
      </c>
      <c r="G33" s="64" t="s">
        <v>63</v>
      </c>
      <c r="H33" s="57">
        <v>45078</v>
      </c>
      <c r="I33" s="58">
        <v>45882</v>
      </c>
      <c r="J33" s="41" t="s">
        <v>64</v>
      </c>
      <c r="K33" s="36">
        <v>2</v>
      </c>
      <c r="L33" s="37">
        <v>4394.7</v>
      </c>
      <c r="M33" s="38">
        <f t="shared" si="15"/>
        <v>703.152</v>
      </c>
      <c r="N33" s="38">
        <f t="shared" si="16"/>
        <v>30.7629</v>
      </c>
      <c r="O33" s="38">
        <f t="shared" si="17"/>
        <v>70.3152</v>
      </c>
      <c r="P33" s="36">
        <v>2</v>
      </c>
      <c r="Q33" s="37">
        <v>5817.8</v>
      </c>
      <c r="R33" s="38">
        <f t="shared" si="18"/>
        <v>494.513</v>
      </c>
      <c r="S33" s="38">
        <f t="shared" si="19"/>
        <v>2597.4862</v>
      </c>
      <c r="T33" s="47">
        <v>2597.49</v>
      </c>
      <c r="XEY33" s="4"/>
      <c r="XEZ33" s="4"/>
    </row>
    <row r="34" s="3" customFormat="1" ht="19" customHeight="1" spans="1:20 16379:16380">
      <c r="A34" s="65"/>
      <c r="B34" s="66"/>
      <c r="C34" s="60"/>
      <c r="D34" s="61"/>
      <c r="E34" s="66"/>
      <c r="F34" s="66"/>
      <c r="G34" s="56"/>
      <c r="H34" s="57"/>
      <c r="I34" s="58"/>
      <c r="J34" s="58"/>
      <c r="K34" s="36"/>
      <c r="L34" s="37"/>
      <c r="M34" s="38"/>
      <c r="N34" s="38"/>
      <c r="O34" s="38"/>
      <c r="P34" s="36"/>
      <c r="Q34" s="37"/>
      <c r="R34" s="38"/>
      <c r="S34" s="38"/>
      <c r="T34" s="37"/>
    </row>
    <row r="35" s="4" customFormat="1" ht="27" customHeight="1" spans="1:20 16379:16380">
      <c r="A35" s="67" t="s">
        <v>65</v>
      </c>
      <c r="B35" s="68"/>
      <c r="C35" s="68"/>
      <c r="D35" s="68"/>
      <c r="E35" s="68"/>
      <c r="F35" s="68"/>
      <c r="G35" s="68"/>
      <c r="H35" s="68"/>
      <c r="I35" s="68"/>
      <c r="J35" s="68"/>
      <c r="K35" s="69">
        <f>SUM(K14:K32)</f>
        <v>81</v>
      </c>
      <c r="L35" s="69"/>
      <c r="M35" s="70"/>
      <c r="N35" s="70"/>
      <c r="O35" s="70"/>
      <c r="P35" s="69">
        <f>SUM(P14:P32)</f>
        <v>81</v>
      </c>
      <c r="Q35" s="70"/>
      <c r="R35" s="70"/>
      <c r="S35" s="70">
        <v>107744.05</v>
      </c>
      <c r="T35" s="71">
        <f>SUM(T14:T33)</f>
        <v>107744.04765</v>
      </c>
    </row>
    <row r="36" s="1" customFormat="1" ht="22" customHeight="1" spans="1:20 16379:16380">
      <c r="A36" s="1" t="s">
        <v>0</v>
      </c>
      <c r="B36" s="10"/>
      <c r="C36" s="10"/>
      <c r="D36" s="11"/>
      <c r="E36" s="11"/>
      <c r="F36" s="10"/>
      <c r="G36" s="12"/>
      <c r="H36" s="12"/>
      <c r="I36" s="13"/>
      <c r="J36" s="10"/>
      <c r="K36" s="10"/>
      <c r="L36" s="10"/>
    </row>
    <row r="37" s="1" customFormat="1" spans="1:20 16379:16380">
      <c r="A37" s="14" t="s">
        <v>1</v>
      </c>
      <c r="B37" s="14"/>
      <c r="C37" s="14"/>
      <c r="D37" s="15"/>
      <c r="E37" s="15"/>
      <c r="F37" s="14"/>
      <c r="G37" s="16"/>
      <c r="H37" s="16"/>
      <c r="I37" s="17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="1" customFormat="1" ht="8" customHeight="1" spans="1:20 16379:16380">
      <c r="A38" s="14"/>
      <c r="B38" s="14"/>
      <c r="C38" s="14"/>
      <c r="D38" s="15"/>
      <c r="E38" s="15"/>
      <c r="F38" s="14"/>
      <c r="G38" s="16"/>
      <c r="H38" s="16"/>
      <c r="I38" s="17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</row>
    <row r="39" s="1" customFormat="1" ht="5" hidden="1" customHeight="1" spans="1:20 16379:16380">
      <c r="A39" s="14"/>
      <c r="B39" s="14"/>
      <c r="C39" s="14"/>
      <c r="D39" s="15"/>
      <c r="E39" s="15"/>
      <c r="F39" s="14"/>
      <c r="G39" s="16"/>
      <c r="H39" s="16"/>
      <c r="I39" s="17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</row>
    <row r="40" s="1" customFormat="1" ht="24" customHeight="1" spans="1:20 16379:16380">
      <c r="A40" s="18" t="s">
        <v>66</v>
      </c>
      <c r="B40" s="18"/>
      <c r="C40" s="18"/>
      <c r="D40" s="18"/>
      <c r="E40" s="18"/>
      <c r="F40" s="18"/>
      <c r="G40" s="18"/>
      <c r="H40" s="18"/>
      <c r="I40" s="18"/>
      <c r="J40" s="18"/>
      <c r="K40" s="22"/>
      <c r="L40" s="22"/>
      <c r="M40" s="22"/>
      <c r="N40" s="22"/>
      <c r="O40" s="22"/>
      <c r="P40" s="22"/>
      <c r="Q40" s="2"/>
      <c r="R40" s="18"/>
      <c r="S40" s="18"/>
      <c r="T40" s="18"/>
    </row>
    <row r="41" s="1" customFormat="1" ht="21" customHeight="1" spans="1:20 16379:16380">
      <c r="A41" s="20"/>
      <c r="B41" s="21"/>
      <c r="C41" s="21"/>
      <c r="D41" s="22"/>
      <c r="E41" s="22"/>
      <c r="F41" s="23"/>
      <c r="G41" s="24"/>
      <c r="H41" s="23"/>
      <c r="I41" s="23"/>
      <c r="J41" s="23"/>
      <c r="K41" s="23"/>
      <c r="L41" s="23"/>
      <c r="M41" s="23"/>
      <c r="N41" s="25"/>
      <c r="O41" s="25"/>
      <c r="P41" s="19"/>
      <c r="Q41" s="19"/>
      <c r="R41" s="19"/>
      <c r="S41" s="19"/>
      <c r="T41" s="26">
        <f>SUM(T49:T61)</f>
        <v>66201.4758</v>
      </c>
    </row>
    <row r="42" s="2" customFormat="1" ht="21" customHeight="1" spans="1:20 16379:16380">
      <c r="A42" s="27" t="s">
        <v>3</v>
      </c>
      <c r="B42" s="27" t="s">
        <v>4</v>
      </c>
      <c r="C42" s="27" t="s">
        <v>5</v>
      </c>
      <c r="D42" s="28" t="s">
        <v>6</v>
      </c>
      <c r="E42" s="27" t="s">
        <v>7</v>
      </c>
      <c r="F42" s="27" t="s">
        <v>8</v>
      </c>
      <c r="G42" s="27" t="s">
        <v>9</v>
      </c>
      <c r="H42" s="28" t="s">
        <v>10</v>
      </c>
      <c r="I42" s="29" t="s">
        <v>11</v>
      </c>
      <c r="J42" s="28" t="s">
        <v>12</v>
      </c>
      <c r="K42" s="27" t="s">
        <v>13</v>
      </c>
      <c r="L42" s="27" t="s">
        <v>14</v>
      </c>
      <c r="M42" s="27"/>
      <c r="N42" s="27"/>
      <c r="O42" s="27"/>
      <c r="P42" s="27"/>
      <c r="Q42" s="27"/>
      <c r="R42" s="27"/>
      <c r="S42" s="27"/>
      <c r="T42" s="27" t="s">
        <v>15</v>
      </c>
    </row>
    <row r="43" s="2" customFormat="1" ht="11" customHeight="1" spans="1:20 16379:16380">
      <c r="A43" s="27"/>
      <c r="B43" s="27"/>
      <c r="C43" s="27"/>
      <c r="D43" s="30"/>
      <c r="E43" s="27"/>
      <c r="F43" s="27"/>
      <c r="G43" s="27"/>
      <c r="H43" s="30"/>
      <c r="I43" s="29"/>
      <c r="J43" s="30"/>
      <c r="K43" s="27"/>
      <c r="L43" s="27" t="s">
        <v>16</v>
      </c>
      <c r="M43" s="28" t="s">
        <v>17</v>
      </c>
      <c r="N43" s="28" t="s">
        <v>18</v>
      </c>
      <c r="O43" s="27" t="s">
        <v>19</v>
      </c>
      <c r="P43" s="27" t="s">
        <v>13</v>
      </c>
      <c r="Q43" s="27" t="s">
        <v>16</v>
      </c>
      <c r="R43" s="28" t="s">
        <v>20</v>
      </c>
      <c r="S43" s="28" t="s">
        <v>21</v>
      </c>
      <c r="T43" s="27"/>
    </row>
    <row r="44" s="2" customFormat="1" ht="9" customHeight="1" spans="1:20 16379:16380">
      <c r="A44" s="27"/>
      <c r="B44" s="27"/>
      <c r="C44" s="27"/>
      <c r="D44" s="30"/>
      <c r="E44" s="27"/>
      <c r="F44" s="27"/>
      <c r="G44" s="27"/>
      <c r="H44" s="30"/>
      <c r="I44" s="29"/>
      <c r="J44" s="30"/>
      <c r="K44" s="27"/>
      <c r="L44" s="27"/>
      <c r="M44" s="30"/>
      <c r="N44" s="30"/>
      <c r="O44" s="27"/>
      <c r="P44" s="27"/>
      <c r="Q44" s="27"/>
      <c r="R44" s="30"/>
      <c r="S44" s="30"/>
      <c r="T44" s="27"/>
    </row>
    <row r="45" s="2" customFormat="1" ht="9" customHeight="1" spans="1:20 16379:16380">
      <c r="A45" s="27"/>
      <c r="B45" s="27"/>
      <c r="C45" s="27"/>
      <c r="D45" s="30"/>
      <c r="E45" s="27"/>
      <c r="F45" s="27"/>
      <c r="G45" s="27"/>
      <c r="H45" s="30"/>
      <c r="I45" s="29"/>
      <c r="J45" s="30"/>
      <c r="K45" s="27"/>
      <c r="L45" s="27"/>
      <c r="M45" s="31"/>
      <c r="N45" s="31"/>
      <c r="O45" s="27"/>
      <c r="P45" s="27"/>
      <c r="Q45" s="27"/>
      <c r="R45" s="31"/>
      <c r="S45" s="30"/>
      <c r="T45" s="27"/>
    </row>
    <row r="46" s="2" customFormat="1" spans="1:20 16379:16380">
      <c r="A46" s="27"/>
      <c r="B46" s="27"/>
      <c r="C46" s="27"/>
      <c r="D46" s="30"/>
      <c r="E46" s="27"/>
      <c r="F46" s="27"/>
      <c r="G46" s="27"/>
      <c r="H46" s="30"/>
      <c r="I46" s="29"/>
      <c r="J46" s="30"/>
      <c r="K46" s="27"/>
      <c r="L46" s="27"/>
      <c r="M46" s="27" t="s">
        <v>22</v>
      </c>
      <c r="N46" s="27" t="s">
        <v>23</v>
      </c>
      <c r="O46" s="28" t="s">
        <v>24</v>
      </c>
      <c r="P46" s="27"/>
      <c r="Q46" s="27"/>
      <c r="R46" s="27" t="s">
        <v>25</v>
      </c>
      <c r="S46" s="30"/>
      <c r="T46" s="27"/>
    </row>
    <row r="47" s="2" customFormat="1" ht="15" customHeight="1" spans="1:20 16379:16380">
      <c r="A47" s="27"/>
      <c r="B47" s="27"/>
      <c r="C47" s="27"/>
      <c r="D47" s="30"/>
      <c r="E47" s="27"/>
      <c r="F47" s="27"/>
      <c r="G47" s="27"/>
      <c r="H47" s="30"/>
      <c r="I47" s="29"/>
      <c r="J47" s="30"/>
      <c r="K47" s="27"/>
      <c r="L47" s="27"/>
      <c r="M47" s="27"/>
      <c r="N47" s="27"/>
      <c r="O47" s="30"/>
      <c r="P47" s="27"/>
      <c r="Q47" s="27"/>
      <c r="R47" s="27"/>
      <c r="S47" s="30"/>
      <c r="T47" s="27"/>
    </row>
    <row r="48" s="2" customFormat="1" ht="15" customHeight="1" spans="1:20 16379:16380">
      <c r="A48" s="27"/>
      <c r="B48" s="27"/>
      <c r="C48" s="27"/>
      <c r="D48" s="31"/>
      <c r="E48" s="27"/>
      <c r="F48" s="27"/>
      <c r="G48" s="27"/>
      <c r="H48" s="31"/>
      <c r="I48" s="29"/>
      <c r="J48" s="31"/>
      <c r="K48" s="27"/>
      <c r="L48" s="27"/>
      <c r="M48" s="27"/>
      <c r="N48" s="27"/>
      <c r="O48" s="31"/>
      <c r="P48" s="27"/>
      <c r="Q48" s="27"/>
      <c r="R48" s="27"/>
      <c r="S48" s="31"/>
      <c r="T48" s="27"/>
    </row>
    <row r="49" s="2" customFormat="1" ht="15" customHeight="1" spans="1:1024 1025:16378">
      <c r="A49" s="32">
        <v>1</v>
      </c>
      <c r="B49" s="32" t="s">
        <v>67</v>
      </c>
      <c r="C49" s="27"/>
      <c r="D49" s="30"/>
      <c r="E49" s="32" t="s">
        <v>68</v>
      </c>
      <c r="F49" s="32" t="s">
        <v>32</v>
      </c>
      <c r="G49" s="33" t="s">
        <v>69</v>
      </c>
      <c r="H49" s="34">
        <v>44743</v>
      </c>
      <c r="I49" s="35">
        <v>45434</v>
      </c>
      <c r="J49" s="31"/>
      <c r="K49" s="36">
        <v>1</v>
      </c>
      <c r="L49" s="55">
        <v>4363.35</v>
      </c>
      <c r="M49" s="38">
        <f t="shared" ref="M49:M61" si="20">$L49*16%</f>
        <v>698.136</v>
      </c>
      <c r="N49" s="38">
        <f t="shared" ref="N49:N61" si="21">$L49*0.7%</f>
        <v>30.54345</v>
      </c>
      <c r="O49" s="38">
        <f t="shared" ref="O49:O61" si="22">$L49*1.6%</f>
        <v>69.8136</v>
      </c>
      <c r="P49" s="36">
        <v>1</v>
      </c>
      <c r="Q49" s="56">
        <v>5817.8</v>
      </c>
      <c r="R49" s="38">
        <f t="shared" ref="R49:R61" si="23">$Q49*8.5%</f>
        <v>494.513</v>
      </c>
      <c r="S49" s="38">
        <f t="shared" ref="S49:S61" si="24">K49*(M49+N49+O49)+P49*R49</f>
        <v>1293.00605</v>
      </c>
      <c r="T49" s="39">
        <f t="shared" ref="T49:T53" si="25">S50+S49</f>
        <v>6487.97845</v>
      </c>
    </row>
    <row r="50" s="5" customFormat="1" ht="19" customHeight="1" spans="1:1024 1025:16378">
      <c r="A50" s="40"/>
      <c r="B50" s="72"/>
      <c r="C50" s="58"/>
      <c r="D50" s="73"/>
      <c r="E50" s="72"/>
      <c r="F50" s="72"/>
      <c r="G50" s="74"/>
      <c r="H50" s="34"/>
      <c r="I50" s="75"/>
      <c r="J50" s="36"/>
      <c r="K50" s="46">
        <v>4</v>
      </c>
      <c r="L50" s="37">
        <v>4394.7</v>
      </c>
      <c r="M50" s="38">
        <f t="shared" si="20"/>
        <v>703.152</v>
      </c>
      <c r="N50" s="38">
        <f t="shared" si="21"/>
        <v>30.7629</v>
      </c>
      <c r="O50" s="38">
        <f t="shared" si="22"/>
        <v>70.3152</v>
      </c>
      <c r="P50" s="46">
        <v>4</v>
      </c>
      <c r="Q50" s="56">
        <v>5817.8</v>
      </c>
      <c r="R50" s="38">
        <f t="shared" si="23"/>
        <v>494.513</v>
      </c>
      <c r="S50" s="38">
        <f t="shared" si="24"/>
        <v>5194.9724</v>
      </c>
      <c r="T50" s="47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</row>
    <row r="51" s="5" customFormat="1" ht="19" customHeight="1" spans="1:1024 1025:16378">
      <c r="A51" s="32">
        <v>2</v>
      </c>
      <c r="B51" s="32" t="s">
        <v>70</v>
      </c>
      <c r="C51" s="58"/>
      <c r="D51" s="73"/>
      <c r="E51" s="32" t="s">
        <v>71</v>
      </c>
      <c r="F51" s="32" t="s">
        <v>28</v>
      </c>
      <c r="G51" s="33" t="s">
        <v>72</v>
      </c>
      <c r="H51" s="48">
        <v>45444</v>
      </c>
      <c r="I51" s="35">
        <v>45530</v>
      </c>
      <c r="J51" s="36"/>
      <c r="K51" s="36">
        <v>1</v>
      </c>
      <c r="L51" s="55">
        <v>4363.35</v>
      </c>
      <c r="M51" s="38">
        <f t="shared" si="20"/>
        <v>698.136</v>
      </c>
      <c r="N51" s="38">
        <f t="shared" si="21"/>
        <v>30.54345</v>
      </c>
      <c r="O51" s="38">
        <f t="shared" si="22"/>
        <v>69.8136</v>
      </c>
      <c r="P51" s="36">
        <v>1</v>
      </c>
      <c r="Q51" s="56">
        <v>5817.8</v>
      </c>
      <c r="R51" s="38">
        <f t="shared" si="23"/>
        <v>494.513</v>
      </c>
      <c r="S51" s="38">
        <f t="shared" si="24"/>
        <v>1293.00605</v>
      </c>
      <c r="T51" s="39">
        <f t="shared" si="25"/>
        <v>10384.20775</v>
      </c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</row>
    <row r="52" s="5" customFormat="1" ht="19" customHeight="1" spans="1:1024 1025:16378">
      <c r="A52" s="40"/>
      <c r="B52" s="40"/>
      <c r="C52" s="58"/>
      <c r="D52" s="73"/>
      <c r="E52" s="40"/>
      <c r="F52" s="40"/>
      <c r="G52" s="43"/>
      <c r="H52" s="44"/>
      <c r="I52" s="45"/>
      <c r="J52" s="36"/>
      <c r="K52" s="46">
        <v>7</v>
      </c>
      <c r="L52" s="37">
        <v>4394.7</v>
      </c>
      <c r="M52" s="38">
        <f t="shared" si="20"/>
        <v>703.152</v>
      </c>
      <c r="N52" s="38">
        <f t="shared" si="21"/>
        <v>30.7629</v>
      </c>
      <c r="O52" s="38">
        <f t="shared" si="22"/>
        <v>70.3152</v>
      </c>
      <c r="P52" s="46">
        <v>7</v>
      </c>
      <c r="Q52" s="56">
        <v>5817.8</v>
      </c>
      <c r="R52" s="38">
        <f t="shared" si="23"/>
        <v>494.513</v>
      </c>
      <c r="S52" s="38">
        <f t="shared" si="24"/>
        <v>9091.2017</v>
      </c>
      <c r="T52" s="47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</row>
    <row r="53" s="5" customFormat="1" ht="19" customHeight="1" spans="1:1024 1025:16378">
      <c r="A53" s="32">
        <v>3</v>
      </c>
      <c r="B53" s="32" t="s">
        <v>73</v>
      </c>
      <c r="C53" s="35"/>
      <c r="D53" s="73"/>
      <c r="E53" s="32" t="s">
        <v>74</v>
      </c>
      <c r="F53" s="32" t="s">
        <v>28</v>
      </c>
      <c r="G53" s="33" t="s">
        <v>75</v>
      </c>
      <c r="H53" s="48">
        <v>45474</v>
      </c>
      <c r="I53" s="35">
        <v>45540</v>
      </c>
      <c r="J53" s="72"/>
      <c r="K53" s="36">
        <v>1</v>
      </c>
      <c r="L53" s="55">
        <v>4363.35</v>
      </c>
      <c r="M53" s="38">
        <f t="shared" si="20"/>
        <v>698.136</v>
      </c>
      <c r="N53" s="38">
        <f t="shared" si="21"/>
        <v>30.54345</v>
      </c>
      <c r="O53" s="38">
        <f t="shared" si="22"/>
        <v>69.8136</v>
      </c>
      <c r="P53" s="36">
        <v>1</v>
      </c>
      <c r="Q53" s="56">
        <v>5817.8</v>
      </c>
      <c r="R53" s="38">
        <f t="shared" si="23"/>
        <v>494.513</v>
      </c>
      <c r="S53" s="38">
        <f t="shared" si="24"/>
        <v>1293.00605</v>
      </c>
      <c r="T53" s="39">
        <f t="shared" si="25"/>
        <v>11682.95085</v>
      </c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</row>
    <row r="54" s="5" customFormat="1" ht="19" customHeight="1" spans="1:1024 1025:16378">
      <c r="A54" s="40"/>
      <c r="B54" s="72"/>
      <c r="C54" s="35"/>
      <c r="D54" s="73"/>
      <c r="E54" s="72"/>
      <c r="F54" s="72"/>
      <c r="G54" s="74"/>
      <c r="H54" s="34"/>
      <c r="I54" s="75"/>
      <c r="J54" s="72"/>
      <c r="K54" s="36">
        <v>8</v>
      </c>
      <c r="L54" s="37">
        <v>4394.7</v>
      </c>
      <c r="M54" s="38">
        <f t="shared" si="20"/>
        <v>703.152</v>
      </c>
      <c r="N54" s="38">
        <f t="shared" si="21"/>
        <v>30.7629</v>
      </c>
      <c r="O54" s="38">
        <f t="shared" si="22"/>
        <v>70.3152</v>
      </c>
      <c r="P54" s="36">
        <v>8</v>
      </c>
      <c r="Q54" s="56">
        <v>5817.8</v>
      </c>
      <c r="R54" s="38">
        <f t="shared" si="23"/>
        <v>494.513</v>
      </c>
      <c r="S54" s="38">
        <f t="shared" si="24"/>
        <v>10389.9448</v>
      </c>
      <c r="T54" s="47"/>
    </row>
    <row r="55" s="5" customFormat="1" ht="19" customHeight="1" spans="1:1024 1025:16378">
      <c r="A55" s="32">
        <v>4</v>
      </c>
      <c r="B55" s="51" t="s">
        <v>76</v>
      </c>
      <c r="C55" s="35"/>
      <c r="D55" s="73"/>
      <c r="E55" s="32" t="s">
        <v>77</v>
      </c>
      <c r="F55" s="51" t="s">
        <v>32</v>
      </c>
      <c r="G55" s="33" t="s">
        <v>78</v>
      </c>
      <c r="H55" s="48">
        <v>45444</v>
      </c>
      <c r="I55" s="35">
        <v>45609</v>
      </c>
      <c r="J55" s="72"/>
      <c r="K55" s="36">
        <v>2</v>
      </c>
      <c r="L55" s="55">
        <v>4363.35</v>
      </c>
      <c r="M55" s="38">
        <f t="shared" si="20"/>
        <v>698.136</v>
      </c>
      <c r="N55" s="38">
        <f t="shared" si="21"/>
        <v>30.54345</v>
      </c>
      <c r="O55" s="38">
        <f t="shared" si="22"/>
        <v>69.8136</v>
      </c>
      <c r="P55" s="36">
        <v>2</v>
      </c>
      <c r="Q55" s="56">
        <v>5817.8</v>
      </c>
      <c r="R55" s="38">
        <f t="shared" si="23"/>
        <v>494.513</v>
      </c>
      <c r="S55" s="38">
        <f t="shared" si="24"/>
        <v>2586.0121</v>
      </c>
      <c r="T55" s="39">
        <f>S56+S55</f>
        <v>14274.7</v>
      </c>
    </row>
    <row r="56" s="5" customFormat="1" ht="19" customHeight="1" spans="1:1024 1025:16378">
      <c r="A56" s="40"/>
      <c r="B56" s="53"/>
      <c r="C56" s="58"/>
      <c r="D56" s="41"/>
      <c r="E56" s="40"/>
      <c r="F56" s="53"/>
      <c r="G56" s="43"/>
      <c r="H56" s="44"/>
      <c r="I56" s="45"/>
      <c r="J56" s="76"/>
      <c r="K56" s="36">
        <v>9</v>
      </c>
      <c r="L56" s="37">
        <v>4394.7</v>
      </c>
      <c r="M56" s="38">
        <f t="shared" si="20"/>
        <v>703.152</v>
      </c>
      <c r="N56" s="38">
        <f t="shared" si="21"/>
        <v>30.7629</v>
      </c>
      <c r="O56" s="38">
        <f t="shared" si="22"/>
        <v>70.3152</v>
      </c>
      <c r="P56" s="36">
        <v>9</v>
      </c>
      <c r="Q56" s="56">
        <v>5817.8</v>
      </c>
      <c r="R56" s="38">
        <f t="shared" si="23"/>
        <v>494.513</v>
      </c>
      <c r="S56" s="38">
        <f t="shared" si="24"/>
        <v>11688.6879</v>
      </c>
      <c r="T56" s="47"/>
    </row>
    <row r="57" s="5" customFormat="1" ht="19" customHeight="1" spans="1:1024 1025:16378">
      <c r="A57" s="32">
        <v>5</v>
      </c>
      <c r="B57" s="51" t="s">
        <v>79</v>
      </c>
      <c r="C57" s="58"/>
      <c r="D57" s="41"/>
      <c r="E57" s="32" t="s">
        <v>80</v>
      </c>
      <c r="F57" s="51" t="s">
        <v>28</v>
      </c>
      <c r="G57" s="33" t="s">
        <v>81</v>
      </c>
      <c r="H57" s="48">
        <v>45444</v>
      </c>
      <c r="I57" s="35">
        <v>45629</v>
      </c>
      <c r="J57" s="76"/>
      <c r="K57" s="36">
        <v>1</v>
      </c>
      <c r="L57" s="55">
        <v>4363.35</v>
      </c>
      <c r="M57" s="38">
        <f t="shared" si="20"/>
        <v>698.136</v>
      </c>
      <c r="N57" s="38">
        <f t="shared" si="21"/>
        <v>30.54345</v>
      </c>
      <c r="O57" s="38">
        <f t="shared" si="22"/>
        <v>69.8136</v>
      </c>
      <c r="P57" s="36">
        <v>1</v>
      </c>
      <c r="Q57" s="56">
        <v>5817.8</v>
      </c>
      <c r="R57" s="38">
        <f t="shared" si="23"/>
        <v>494.513</v>
      </c>
      <c r="S57" s="38">
        <f t="shared" si="24"/>
        <v>1293.00605</v>
      </c>
      <c r="T57" s="39">
        <f>S58+S57</f>
        <v>12981.69395</v>
      </c>
    </row>
    <row r="58" s="5" customFormat="1" ht="19" customHeight="1" spans="1:1024 1025:16378">
      <c r="A58" s="40"/>
      <c r="B58" s="53"/>
      <c r="C58" s="58"/>
      <c r="D58" s="41"/>
      <c r="E58" s="40"/>
      <c r="F58" s="53"/>
      <c r="G58" s="43"/>
      <c r="H58" s="44"/>
      <c r="I58" s="45"/>
      <c r="J58" s="76"/>
      <c r="K58" s="36">
        <v>9</v>
      </c>
      <c r="L58" s="37">
        <v>4394.7</v>
      </c>
      <c r="M58" s="38">
        <f t="shared" si="20"/>
        <v>703.152</v>
      </c>
      <c r="N58" s="38">
        <f t="shared" si="21"/>
        <v>30.7629</v>
      </c>
      <c r="O58" s="38">
        <f t="shared" si="22"/>
        <v>70.3152</v>
      </c>
      <c r="P58" s="36">
        <v>9</v>
      </c>
      <c r="Q58" s="56">
        <v>5817.8</v>
      </c>
      <c r="R58" s="38">
        <f t="shared" si="23"/>
        <v>494.513</v>
      </c>
      <c r="S58" s="38">
        <f t="shared" si="24"/>
        <v>11688.6879</v>
      </c>
      <c r="T58" s="47"/>
    </row>
    <row r="59" s="5" customFormat="1" ht="19" customHeight="1" spans="1:1024 1025:16378">
      <c r="A59" s="36">
        <v>6</v>
      </c>
      <c r="B59" s="55" t="s">
        <v>82</v>
      </c>
      <c r="C59" s="58"/>
      <c r="D59" s="41"/>
      <c r="E59" s="36" t="s">
        <v>83</v>
      </c>
      <c r="F59" s="55" t="s">
        <v>32</v>
      </c>
      <c r="G59" s="64" t="s">
        <v>84</v>
      </c>
      <c r="H59" s="57">
        <v>45474</v>
      </c>
      <c r="I59" s="58">
        <v>45777</v>
      </c>
      <c r="J59" s="76"/>
      <c r="K59" s="36">
        <v>6</v>
      </c>
      <c r="L59" s="37">
        <v>4394.7</v>
      </c>
      <c r="M59" s="38">
        <f t="shared" si="20"/>
        <v>703.152</v>
      </c>
      <c r="N59" s="38">
        <f t="shared" si="21"/>
        <v>30.7629</v>
      </c>
      <c r="O59" s="38">
        <f t="shared" si="22"/>
        <v>70.3152</v>
      </c>
      <c r="P59" s="36">
        <v>6</v>
      </c>
      <c r="Q59" s="56">
        <v>5817.8</v>
      </c>
      <c r="R59" s="38">
        <f t="shared" si="23"/>
        <v>494.513</v>
      </c>
      <c r="S59" s="38">
        <f t="shared" si="24"/>
        <v>7792.4586</v>
      </c>
      <c r="T59" s="47">
        <f t="shared" ref="T59:T61" si="26">S59</f>
        <v>7792.4586</v>
      </c>
    </row>
    <row r="60" s="5" customFormat="1" ht="19" customHeight="1" spans="1:1024 1025:16378">
      <c r="A60" s="36">
        <v>7</v>
      </c>
      <c r="B60" s="55" t="s">
        <v>85</v>
      </c>
      <c r="C60" s="58"/>
      <c r="D60" s="41"/>
      <c r="E60" s="59" t="s">
        <v>74</v>
      </c>
      <c r="F60" s="55" t="s">
        <v>28</v>
      </c>
      <c r="G60" s="64" t="s">
        <v>86</v>
      </c>
      <c r="H60" s="57">
        <v>45809</v>
      </c>
      <c r="I60" s="58">
        <v>45895</v>
      </c>
      <c r="J60" s="76"/>
      <c r="K60" s="46">
        <v>1</v>
      </c>
      <c r="L60" s="37">
        <v>4394.7</v>
      </c>
      <c r="M60" s="38">
        <f t="shared" si="20"/>
        <v>703.152</v>
      </c>
      <c r="N60" s="38">
        <f t="shared" si="21"/>
        <v>30.7629</v>
      </c>
      <c r="O60" s="38">
        <f t="shared" si="22"/>
        <v>70.3152</v>
      </c>
      <c r="P60" s="46">
        <v>1</v>
      </c>
      <c r="Q60" s="56">
        <v>5817.8</v>
      </c>
      <c r="R60" s="38">
        <f t="shared" si="23"/>
        <v>494.513</v>
      </c>
      <c r="S60" s="38">
        <f t="shared" si="24"/>
        <v>1298.7431</v>
      </c>
      <c r="T60" s="47">
        <f t="shared" si="26"/>
        <v>1298.7431</v>
      </c>
    </row>
    <row r="61" s="5" customFormat="1" ht="19" customHeight="1" spans="1:1024 1025:16378">
      <c r="A61" s="36">
        <v>8</v>
      </c>
      <c r="B61" s="55" t="s">
        <v>87</v>
      </c>
      <c r="C61" s="58"/>
      <c r="D61" s="41"/>
      <c r="E61" s="59" t="s">
        <v>88</v>
      </c>
      <c r="F61" s="55" t="s">
        <v>28</v>
      </c>
      <c r="G61" s="64" t="s">
        <v>89</v>
      </c>
      <c r="H61" s="57">
        <v>45444</v>
      </c>
      <c r="I61" s="58">
        <v>45917</v>
      </c>
      <c r="J61" s="76"/>
      <c r="K61" s="36">
        <v>1</v>
      </c>
      <c r="L61" s="37">
        <v>4394.7</v>
      </c>
      <c r="M61" s="38">
        <f t="shared" si="20"/>
        <v>703.152</v>
      </c>
      <c r="N61" s="38">
        <f t="shared" si="21"/>
        <v>30.7629</v>
      </c>
      <c r="O61" s="38">
        <f t="shared" si="22"/>
        <v>70.3152</v>
      </c>
      <c r="P61" s="36">
        <v>1</v>
      </c>
      <c r="Q61" s="56">
        <v>5817.8</v>
      </c>
      <c r="R61" s="38">
        <f t="shared" si="23"/>
        <v>494.513</v>
      </c>
      <c r="S61" s="38">
        <f t="shared" si="24"/>
        <v>1298.7431</v>
      </c>
      <c r="T61" s="47">
        <f t="shared" si="26"/>
        <v>1298.7431</v>
      </c>
    </row>
    <row r="62" s="5" customFormat="1" ht="19" customHeight="1" spans="1:1024 1025:16378">
      <c r="A62" s="36"/>
      <c r="B62" s="36"/>
      <c r="C62" s="58"/>
      <c r="D62" s="41"/>
      <c r="E62" s="36"/>
      <c r="F62" s="36"/>
      <c r="G62" s="64"/>
      <c r="H62" s="57"/>
      <c r="I62" s="58"/>
      <c r="J62" s="36"/>
      <c r="K62" s="36"/>
      <c r="L62" s="37"/>
      <c r="M62" s="38"/>
      <c r="N62" s="38"/>
      <c r="O62" s="38"/>
      <c r="P62" s="36"/>
      <c r="Q62" s="37"/>
      <c r="R62" s="38"/>
      <c r="S62" s="38"/>
      <c r="T62" s="47"/>
    </row>
    <row r="63" s="5" customFormat="1" ht="19" customHeight="1" spans="1:1024 1025:16378">
      <c r="A63" s="36"/>
      <c r="B63" s="36"/>
      <c r="C63" s="58"/>
      <c r="D63" s="41"/>
      <c r="E63" s="36"/>
      <c r="F63" s="36"/>
      <c r="G63" s="64"/>
      <c r="H63" s="57"/>
      <c r="I63" s="58"/>
      <c r="J63" s="36"/>
      <c r="K63" s="36"/>
      <c r="L63" s="37"/>
      <c r="M63" s="38"/>
      <c r="N63" s="38"/>
      <c r="O63" s="38"/>
      <c r="P63" s="36"/>
      <c r="Q63" s="37"/>
      <c r="R63" s="38"/>
      <c r="S63" s="38"/>
      <c r="T63" s="47"/>
    </row>
    <row r="64" s="5" customFormat="1" ht="19" customHeight="1" spans="1:1024 1025:16378">
      <c r="A64" s="36"/>
      <c r="B64" s="36"/>
      <c r="C64" s="58"/>
      <c r="D64" s="41"/>
      <c r="E64" s="36"/>
      <c r="F64" s="36"/>
      <c r="G64" s="64"/>
      <c r="H64" s="57"/>
      <c r="I64" s="58"/>
      <c r="J64" s="36"/>
      <c r="K64" s="36"/>
      <c r="L64" s="37"/>
      <c r="M64" s="38"/>
      <c r="N64" s="38"/>
      <c r="O64" s="38"/>
      <c r="P64" s="36"/>
      <c r="Q64" s="37"/>
      <c r="R64" s="38"/>
      <c r="S64" s="38"/>
      <c r="T64" s="47"/>
    </row>
    <row r="65" s="4" customFormat="1" ht="27" customHeight="1" spans="1:20">
      <c r="A65" s="67" t="s">
        <v>65</v>
      </c>
      <c r="B65" s="68"/>
      <c r="C65" s="68"/>
      <c r="D65" s="68"/>
      <c r="E65" s="68"/>
      <c r="F65" s="68"/>
      <c r="G65" s="68"/>
      <c r="H65" s="68"/>
      <c r="I65" s="68"/>
      <c r="J65" s="68"/>
      <c r="K65" s="69">
        <f>SUM(K49:K61)</f>
        <v>51</v>
      </c>
      <c r="L65" s="69"/>
      <c r="M65" s="70"/>
      <c r="N65" s="70"/>
      <c r="O65" s="70"/>
      <c r="P65" s="69">
        <f t="shared" ref="P65:T65" si="27">SUM(P49:P61)</f>
        <v>51</v>
      </c>
      <c r="Q65" s="70"/>
      <c r="R65" s="70"/>
      <c r="S65" s="71">
        <f t="shared" si="27"/>
        <v>66201.4758</v>
      </c>
      <c r="T65" s="71">
        <f t="shared" si="27"/>
        <v>66201.4758</v>
      </c>
    </row>
  </sheetData>
  <mergeCells count="165">
    <mergeCell ref="A5:G5"/>
    <mergeCell ref="K5:T5"/>
    <mergeCell ref="A6:D6"/>
    <mergeCell ref="F6:M6"/>
    <mergeCell ref="N6:O6"/>
    <mergeCell ref="L7:R7"/>
    <mergeCell ref="A35:J35"/>
    <mergeCell ref="A40:G40"/>
    <mergeCell ref="H40:J40"/>
    <mergeCell ref="K40:P40"/>
    <mergeCell ref="R40:T40"/>
    <mergeCell ref="A41:D41"/>
    <mergeCell ref="F41:M41"/>
    <mergeCell ref="N41:O41"/>
    <mergeCell ref="L42:R42"/>
    <mergeCell ref="A65:J65"/>
    <mergeCell ref="A7:A13"/>
    <mergeCell ref="A14:A15"/>
    <mergeCell ref="A16:A17"/>
    <mergeCell ref="A18:A19"/>
    <mergeCell ref="A20:A21"/>
    <mergeCell ref="A22:A23"/>
    <mergeCell ref="A24:A25"/>
    <mergeCell ref="A26:A27"/>
    <mergeCell ref="A31:A32"/>
    <mergeCell ref="A42:A48"/>
    <mergeCell ref="A49:A50"/>
    <mergeCell ref="A51:A52"/>
    <mergeCell ref="A53:A54"/>
    <mergeCell ref="A55:A56"/>
    <mergeCell ref="A57:A58"/>
    <mergeCell ref="B7:B13"/>
    <mergeCell ref="B14:B15"/>
    <mergeCell ref="B16:B17"/>
    <mergeCell ref="B18:B19"/>
    <mergeCell ref="B20:B21"/>
    <mergeCell ref="B22:B23"/>
    <mergeCell ref="B24:B25"/>
    <mergeCell ref="B26:B27"/>
    <mergeCell ref="B31:B32"/>
    <mergeCell ref="B42:B48"/>
    <mergeCell ref="B49:B50"/>
    <mergeCell ref="B51:B52"/>
    <mergeCell ref="B53:B54"/>
    <mergeCell ref="B55:B56"/>
    <mergeCell ref="B57:B58"/>
    <mergeCell ref="C7:C13"/>
    <mergeCell ref="C42:C48"/>
    <mergeCell ref="D7:D13"/>
    <mergeCell ref="D42:D48"/>
    <mergeCell ref="E7:E13"/>
    <mergeCell ref="E42:E48"/>
    <mergeCell ref="F7:F13"/>
    <mergeCell ref="F14:F15"/>
    <mergeCell ref="F16:F17"/>
    <mergeCell ref="F18:F19"/>
    <mergeCell ref="F20:F21"/>
    <mergeCell ref="F22:F23"/>
    <mergeCell ref="F24:F25"/>
    <mergeCell ref="F26:F27"/>
    <mergeCell ref="F31:F32"/>
    <mergeCell ref="F42:F48"/>
    <mergeCell ref="F49:F50"/>
    <mergeCell ref="F51:F52"/>
    <mergeCell ref="F53:F54"/>
    <mergeCell ref="F55:F56"/>
    <mergeCell ref="F57:F58"/>
    <mergeCell ref="G7:G13"/>
    <mergeCell ref="G14:G15"/>
    <mergeCell ref="G16:G17"/>
    <mergeCell ref="G18:G19"/>
    <mergeCell ref="G20:G21"/>
    <mergeCell ref="G22:G23"/>
    <mergeCell ref="G24:G25"/>
    <mergeCell ref="G26:G27"/>
    <mergeCell ref="G31:G32"/>
    <mergeCell ref="G42:G48"/>
    <mergeCell ref="G49:G50"/>
    <mergeCell ref="G51:G52"/>
    <mergeCell ref="G53:G54"/>
    <mergeCell ref="G55:G56"/>
    <mergeCell ref="G57:G58"/>
    <mergeCell ref="H7:H13"/>
    <mergeCell ref="H14:H15"/>
    <mergeCell ref="H16:H17"/>
    <mergeCell ref="H18:H19"/>
    <mergeCell ref="H20:H21"/>
    <mergeCell ref="H22:H23"/>
    <mergeCell ref="H24:H25"/>
    <mergeCell ref="H26:H27"/>
    <mergeCell ref="H31:H32"/>
    <mergeCell ref="H42:H48"/>
    <mergeCell ref="H49:H50"/>
    <mergeCell ref="H51:H52"/>
    <mergeCell ref="H53:H54"/>
    <mergeCell ref="H55:H56"/>
    <mergeCell ref="H57:H58"/>
    <mergeCell ref="I7:I13"/>
    <mergeCell ref="I14:I15"/>
    <mergeCell ref="I16:I17"/>
    <mergeCell ref="I18:I19"/>
    <mergeCell ref="I20:I21"/>
    <mergeCell ref="I22:I23"/>
    <mergeCell ref="I24:I25"/>
    <mergeCell ref="I26:I27"/>
    <mergeCell ref="I31:I32"/>
    <mergeCell ref="I42:I48"/>
    <mergeCell ref="I49:I50"/>
    <mergeCell ref="I51:I52"/>
    <mergeCell ref="I53:I54"/>
    <mergeCell ref="I55:I56"/>
    <mergeCell ref="I57:I58"/>
    <mergeCell ref="J7:J13"/>
    <mergeCell ref="J14:J15"/>
    <mergeCell ref="J16:J17"/>
    <mergeCell ref="J18:J19"/>
    <mergeCell ref="J20:J21"/>
    <mergeCell ref="J22:J23"/>
    <mergeCell ref="J24:J25"/>
    <mergeCell ref="J26:J27"/>
    <mergeCell ref="J31:J32"/>
    <mergeCell ref="J42:J48"/>
    <mergeCell ref="K7:K13"/>
    <mergeCell ref="K42:K48"/>
    <mergeCell ref="L8:L13"/>
    <mergeCell ref="L43:L48"/>
    <mergeCell ref="M8:M10"/>
    <mergeCell ref="M11:M13"/>
    <mergeCell ref="M43:M45"/>
    <mergeCell ref="M46:M48"/>
    <mergeCell ref="N8:N10"/>
    <mergeCell ref="N11:N13"/>
    <mergeCell ref="N43:N45"/>
    <mergeCell ref="N46:N48"/>
    <mergeCell ref="O8:O10"/>
    <mergeCell ref="O11:O13"/>
    <mergeCell ref="O43:O45"/>
    <mergeCell ref="O46:O48"/>
    <mergeCell ref="P8:P13"/>
    <mergeCell ref="P43:P48"/>
    <mergeCell ref="Q8:Q13"/>
    <mergeCell ref="Q43:Q48"/>
    <mergeCell ref="R8:R10"/>
    <mergeCell ref="R11:R13"/>
    <mergeCell ref="R43:R45"/>
    <mergeCell ref="R46:R48"/>
    <mergeCell ref="S8:S13"/>
    <mergeCell ref="S43:S48"/>
    <mergeCell ref="T7:T13"/>
    <mergeCell ref="T14:T15"/>
    <mergeCell ref="T16:T17"/>
    <mergeCell ref="T18:T19"/>
    <mergeCell ref="T20:T21"/>
    <mergeCell ref="T22:T23"/>
    <mergeCell ref="T24:T25"/>
    <mergeCell ref="T26:T27"/>
    <mergeCell ref="T31:T32"/>
    <mergeCell ref="T42:T48"/>
    <mergeCell ref="T49:T50"/>
    <mergeCell ref="T51:T52"/>
    <mergeCell ref="T53:T54"/>
    <mergeCell ref="T55:T56"/>
    <mergeCell ref="T57:T58"/>
    <mergeCell ref="A2:T4"/>
    <mergeCell ref="A37:T39"/>
  </mergeCells>
  <conditionalFormatting sqref="B14 B16 B18 B20 B22 B24 B28:B31 B26">
    <cfRule type="duplicateValues" dxfId="0" priority="17"/>
  </conditionalFormatting>
  <conditionalFormatting sqref="J16 J18 J22 J20">
    <cfRule type="duplicateValues" dxfId="1" priority="16"/>
  </conditionalFormatting>
  <conditionalFormatting sqref="J26 J33:J34 J24 J28:J31">
    <cfRule type="duplicateValues" dxfId="1" priority="1"/>
  </conditionalFormatting>
  <pageMargins left="0.156944444444444" right="0.0784722222222222" top="1.10208333333333" bottom="1" header="0.5" footer="0.5"/>
  <pageSetup paperSize="9" scale="6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胜泽威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 YI</dc:creator>
  <cp:lastModifiedBy>无知是世界的公敌</cp:lastModifiedBy>
  <dcterms:created xsi:type="dcterms:W3CDTF">2022-11-03T01:57:00Z</dcterms:created>
  <dcterms:modified xsi:type="dcterms:W3CDTF">2025-11-10T09:13:37Z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799CC043473B46D098A5259927AFB596_13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