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聚力生" sheetId="8" r:id="rId1"/>
  </sheets>
  <definedNames>
    <definedName name="_xlnm._FilterDatabase" localSheetId="0" hidden="1">聚力生!#REF!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<sst xmlns="http://schemas.openxmlformats.org/spreadsheetml/2006/main" count="234" uniqueCount="125">
  <si>
    <t>附件2</t>
  </si>
  <si>
    <t>企业吸纳离校2年内未就业高校毕业生社会保险补贴明细表</t>
  </si>
  <si>
    <t>申报企业名称（盖章）：贵州聚力生化工有限公司</t>
  </si>
  <si>
    <t>元</t>
  </si>
  <si>
    <t>序号</t>
  </si>
  <si>
    <t>高校毕业生姓名</t>
  </si>
  <si>
    <t>身份证号</t>
  </si>
  <si>
    <t>学历</t>
  </si>
  <si>
    <t>毕业院校</t>
  </si>
  <si>
    <t>毕业年度</t>
  </si>
  <si>
    <t>上岗时间</t>
  </si>
  <si>
    <t>2024年申请社保补贴起止时间</t>
  </si>
  <si>
    <t>申报月数</t>
  </si>
  <si>
    <t>补贴范围及缴费金额</t>
  </si>
  <si>
    <t>申报月数内单位缴费金额合计（申请补贴金额）</t>
  </si>
  <si>
    <t>备注</t>
  </si>
  <si>
    <t>缴费工资基数</t>
  </si>
  <si>
    <t xml:space="preserve">基本养老保险费
</t>
  </si>
  <si>
    <t>失业保险费</t>
  </si>
  <si>
    <t xml:space="preserve">工伤保险费
</t>
  </si>
  <si>
    <t>基本医疗保险费</t>
  </si>
  <si>
    <t>合计</t>
  </si>
  <si>
    <t>单位缴纳16%</t>
  </si>
  <si>
    <t>单位缴纳        
 0.7 %</t>
  </si>
  <si>
    <t>单位缴纳1.6%</t>
  </si>
  <si>
    <t>单位缴纳    
8.5%</t>
  </si>
  <si>
    <t>吴辉</t>
  </si>
  <si>
    <t>522124********7210</t>
  </si>
  <si>
    <t>大专</t>
  </si>
  <si>
    <t>贵州工业职业技术学院</t>
  </si>
  <si>
    <t>2024/08-2024/12</t>
  </si>
  <si>
    <t>2025/01-2025/06</t>
  </si>
  <si>
    <t>2025/07-2025/07</t>
  </si>
  <si>
    <t>周贤凤</t>
  </si>
  <si>
    <t>520328********4526</t>
  </si>
  <si>
    <t>本科</t>
  </si>
  <si>
    <t>贵州师范学院</t>
  </si>
  <si>
    <t>2024/11-2024/12</t>
  </si>
  <si>
    <t>2025/01-2025/09</t>
  </si>
  <si>
    <t>2025/10-2025/10</t>
  </si>
  <si>
    <t>尚玉友</t>
  </si>
  <si>
    <t>522301********2214</t>
  </si>
  <si>
    <t>贵州大学</t>
  </si>
  <si>
    <t>彭永坤</t>
  </si>
  <si>
    <t>520121********0010</t>
  </si>
  <si>
    <t>毕节医学高等专科学校</t>
  </si>
  <si>
    <t>谌鑫</t>
  </si>
  <si>
    <t>520121********1213</t>
  </si>
  <si>
    <t>贵州工商职业技术学院</t>
  </si>
  <si>
    <t>2025/02-2025/09</t>
  </si>
  <si>
    <t>肖凌</t>
  </si>
  <si>
    <t>520121********2420</t>
  </si>
  <si>
    <t>贵州信息科技学院</t>
  </si>
  <si>
    <t>2025/07-2025/09</t>
  </si>
  <si>
    <t>朱俊玲</t>
  </si>
  <si>
    <t>522227********3623</t>
  </si>
  <si>
    <t>毕节工业职业技术学院</t>
  </si>
  <si>
    <t>2025/08-2025/09</t>
  </si>
  <si>
    <t>龙正森</t>
  </si>
  <si>
    <t>522628********3831</t>
  </si>
  <si>
    <t>石瀚文</t>
  </si>
  <si>
    <t>511602********6816</t>
  </si>
  <si>
    <t>郭阳</t>
  </si>
  <si>
    <t>522527********1113</t>
  </si>
  <si>
    <t>喻元峰</t>
  </si>
  <si>
    <t>522229********5616</t>
  </si>
  <si>
    <t>张永梅</t>
  </si>
  <si>
    <t>520121********382X</t>
  </si>
  <si>
    <t>明佳</t>
  </si>
  <si>
    <t>522426********9807</t>
  </si>
  <si>
    <t>刘顺楷杰</t>
  </si>
  <si>
    <t>520221********4518</t>
  </si>
  <si>
    <t>王斌</t>
  </si>
  <si>
    <t>520221********2813</t>
  </si>
  <si>
    <t>刘梦龙</t>
  </si>
  <si>
    <t>522324********5612</t>
  </si>
  <si>
    <t>卢安涛</t>
  </si>
  <si>
    <t>341023********0515</t>
  </si>
  <si>
    <t>杨成武</t>
  </si>
  <si>
    <t>520122********0614</t>
  </si>
  <si>
    <t>罗康镭</t>
  </si>
  <si>
    <t>522628********3811</t>
  </si>
  <si>
    <t>张芯萍</t>
  </si>
  <si>
    <t>522131********0028</t>
  </si>
  <si>
    <t>安顺学院</t>
  </si>
  <si>
    <t>蔡航</t>
  </si>
  <si>
    <t>510525********8471</t>
  </si>
  <si>
    <t>杨超</t>
  </si>
  <si>
    <t>522427********2214</t>
  </si>
  <si>
    <t>张阳健</t>
  </si>
  <si>
    <t>522426********6855</t>
  </si>
  <si>
    <t>202507-202509</t>
  </si>
  <si>
    <t>202510-202510</t>
  </si>
  <si>
    <t>杨林杰</t>
  </si>
  <si>
    <t>522632********1594</t>
  </si>
  <si>
    <t>麻春杰</t>
  </si>
  <si>
    <t>433124********9157</t>
  </si>
  <si>
    <t>吴小超</t>
  </si>
  <si>
    <t>522530********2910</t>
  </si>
  <si>
    <t>王涛</t>
  </si>
  <si>
    <t>520111********1518</t>
  </si>
  <si>
    <t>贵州师范大学求是学院</t>
  </si>
  <si>
    <t>张飞</t>
  </si>
  <si>
    <t>520123********3018</t>
  </si>
  <si>
    <t>高绍龙</t>
  </si>
  <si>
    <t>520121********5411</t>
  </si>
  <si>
    <t>贵州财经大学</t>
  </si>
  <si>
    <t>2025/03-2025/09</t>
  </si>
  <si>
    <t>敖张发</t>
  </si>
  <si>
    <t>522322********1519</t>
  </si>
  <si>
    <t>2025/04-2025/09</t>
  </si>
  <si>
    <t>张成旭</t>
  </si>
  <si>
    <t>522121********3247</t>
  </si>
  <si>
    <t>贵州财经大学商务学院</t>
  </si>
  <si>
    <t>2024/10-2024/12</t>
  </si>
  <si>
    <t>熊德松</t>
  </si>
  <si>
    <t>520121********7615</t>
  </si>
  <si>
    <t>贵州水利水电职业技术学院</t>
  </si>
  <si>
    <t>罗佳豪</t>
  </si>
  <si>
    <t>520121********0070</t>
  </si>
  <si>
    <t>2025/03-2025/10</t>
  </si>
  <si>
    <t>于晔淋</t>
  </si>
  <si>
    <t>520123********0811</t>
  </si>
  <si>
    <t>贵州建设职业技术学院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</si>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</sst>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yyyy/m/d;@"/>
    <numFmt numFmtId="178" formatCode="0.00_ "/>
  </numFmts>
  <fonts count="31">
    <font>
      <sz val="12"/>
      <color theme="1"/>
      <name val="宋体"/>
      <charset val="134"/>
      <scheme val="minor"/>
    </font>
    <font>
      <sz val="12"/>
      <name val="仿宋"/>
      <charset val="134"/>
    </font>
    <font>
      <b/>
      <sz val="12"/>
      <name val="仿宋"/>
      <charset val="134"/>
    </font>
    <font>
      <sz val="12"/>
      <color rgb="FF92D050"/>
      <name val="宋体"/>
      <charset val="134"/>
      <scheme val="minor"/>
    </font>
    <font>
      <b/>
      <sz val="12"/>
      <color rgb="FF92D050"/>
      <name val="仿宋"/>
      <charset val="134"/>
    </font>
    <font>
      <sz val="12"/>
      <name val="宋体"/>
      <charset val="134"/>
      <scheme val="minor"/>
    </font>
    <font>
      <b/>
      <sz val="16"/>
      <name val="仿宋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92D05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1" applyNumberFormat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4" borderId="11" applyNumberFormat="0" applyAlignment="0" applyProtection="0">
      <alignment vertical="center"/>
    </xf>
    <xf numFmtId="0" fontId="22" fillId="5" borderId="13" applyNumberForma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176" fontId="5" fillId="0" borderId="0" xfId="0" applyNumberFormat="1" applyFont="1" applyFill="1" applyAlignment="1">
      <alignment horizontal="left" vertical="center" wrapText="1"/>
    </xf>
    <xf numFmtId="177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177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176" fontId="6" fillId="0" borderId="0" xfId="0" applyNumberFormat="1" applyFont="1" applyFill="1" applyAlignment="1">
      <alignment horizontal="left" vertical="center" wrapText="1"/>
    </xf>
    <xf numFmtId="177" fontId="6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right" vertical="center"/>
    </xf>
    <xf numFmtId="177" fontId="2" fillId="0" borderId="0" xfId="0" applyNumberFormat="1" applyFont="1" applyFill="1" applyAlignment="1">
      <alignment horizontal="right" vertical="center" wrapText="1"/>
    </xf>
    <xf numFmtId="176" fontId="2" fillId="0" borderId="0" xfId="0" applyNumberFormat="1" applyFont="1" applyFill="1" applyAlignment="1">
      <alignment horizontal="right" vertical="center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178" fontId="2" fillId="0" borderId="0" xfId="0" applyNumberFormat="1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178" fontId="8" fillId="0" borderId="1" xfId="49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5" fillId="0" borderId="0" xfId="0" applyFont="1" applyFill="1" applyBorder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7" fontId="5" fillId="0" borderId="6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87"/>
  <sheetViews>
    <sheetView tabSelected="1" topLeftCell="A15" workbookViewId="0">
      <selection activeCell="Q8" sqref="Q8:Q13"/>
    </sheetView>
  </sheetViews>
  <sheetFormatPr defaultColWidth="9" defaultRowHeight="14.25"/>
  <cols>
    <col min="1" max="1" width="4.25" style="7" customWidth="1"/>
    <col min="2" max="2" width="7.625" style="9" customWidth="1"/>
    <col min="3" max="3" width="19.625" style="10" customWidth="1"/>
    <col min="4" max="4" width="7.375" style="9" customWidth="1"/>
    <col min="5" max="5" width="21.75" style="11" customWidth="1"/>
    <col min="6" max="6" width="8.90833333333333" style="12" customWidth="1"/>
    <col min="7" max="7" width="12.5" style="13" customWidth="1"/>
    <col min="8" max="8" width="17.75" style="9" customWidth="1"/>
    <col min="9" max="9" width="5.75" style="9" customWidth="1"/>
    <col min="10" max="10" width="10.375" style="9" customWidth="1"/>
    <col min="11" max="11" width="9.625" style="7" customWidth="1"/>
    <col min="12" max="12" width="8" style="7" customWidth="1"/>
    <col min="13" max="13" width="7.5" style="7" customWidth="1"/>
    <col min="14" max="14" width="5.8" style="7" customWidth="1"/>
    <col min="15" max="15" width="12" style="7" customWidth="1"/>
    <col min="16" max="16" width="9.75" style="7" customWidth="1"/>
    <col min="17" max="17" width="10.425" style="7" customWidth="1"/>
    <col min="18" max="18" width="12.2" style="7" customWidth="1"/>
    <col min="19" max="19" width="15.875" style="14" customWidth="1"/>
    <col min="20" max="20" width="31.6083333333333" style="7" hidden="1" customWidth="1"/>
    <col min="21" max="22" width="9" style="7" customWidth="1"/>
    <col min="23" max="16377" width="9" style="7"/>
    <col min="16378" max="16384" width="9" style="15"/>
  </cols>
  <sheetData>
    <row r="1" s="1" customFormat="1" ht="9" customHeight="1" spans="1:19 16378:16381">
      <c r="A1" s="1" t="s">
        <v>0</v>
      </c>
      <c r="B1" s="16"/>
      <c r="C1" s="17"/>
      <c r="D1" s="16"/>
      <c r="E1" s="18"/>
      <c r="F1" s="19"/>
      <c r="G1" s="20"/>
      <c r="H1" s="16"/>
      <c r="I1" s="16"/>
      <c r="J1" s="16"/>
      <c r="S1" s="21"/>
    </row>
    <row r="2" s="1" customFormat="1" spans="1:19 16378:16381">
      <c r="A2" s="22" t="s">
        <v>1</v>
      </c>
      <c r="B2" s="22"/>
      <c r="C2" s="23"/>
      <c r="D2" s="22"/>
      <c r="E2" s="24"/>
      <c r="F2" s="25"/>
      <c r="G2" s="26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3"/>
    </row>
    <row r="3" s="1" customFormat="1" ht="8" customHeight="1" spans="1:19 16378:16381">
      <c r="A3" s="22"/>
      <c r="B3" s="22"/>
      <c r="C3" s="23"/>
      <c r="D3" s="22"/>
      <c r="E3" s="24"/>
      <c r="F3" s="25"/>
      <c r="G3" s="2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3"/>
    </row>
    <row r="4" s="1" customFormat="1" ht="5" customHeight="1" spans="1:19 16378:16381">
      <c r="A4" s="22"/>
      <c r="B4" s="22"/>
      <c r="C4" s="23"/>
      <c r="D4" s="22"/>
      <c r="E4" s="24"/>
      <c r="F4" s="25"/>
      <c r="G4" s="26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3"/>
    </row>
    <row r="5" s="1" customFormat="1" ht="24" customHeight="1" spans="1:19 16378:16381">
      <c r="A5" s="27" t="s">
        <v>2</v>
      </c>
      <c r="B5" s="27"/>
      <c r="C5" s="27"/>
      <c r="D5" s="27"/>
      <c r="E5" s="27"/>
      <c r="F5" s="28"/>
      <c r="G5" s="29"/>
      <c r="H5" s="30"/>
      <c r="I5" s="30"/>
      <c r="J5" s="31"/>
      <c r="K5" s="31"/>
      <c r="L5" s="31"/>
      <c r="M5" s="31"/>
      <c r="N5" s="31"/>
      <c r="O5" s="31"/>
      <c r="P5" s="31"/>
      <c r="Q5" s="31"/>
      <c r="R5" s="31"/>
      <c r="S5" s="27"/>
    </row>
    <row r="6" s="1" customFormat="1" ht="21" customHeight="1" spans="1:19 16378:16381">
      <c r="A6" s="31"/>
      <c r="B6" s="30"/>
      <c r="C6" s="32"/>
      <c r="D6" s="33"/>
      <c r="E6" s="34"/>
      <c r="F6" s="35"/>
      <c r="G6" s="33"/>
      <c r="H6" s="36"/>
      <c r="I6" s="36"/>
      <c r="J6" s="33"/>
      <c r="K6" s="33"/>
      <c r="L6" s="37"/>
      <c r="M6" s="37"/>
      <c r="N6" s="38"/>
      <c r="O6" s="38"/>
      <c r="P6" s="38"/>
      <c r="Q6" s="38"/>
      <c r="R6" s="39">
        <f>SUM(R14:R85)</f>
        <v>260935.93</v>
      </c>
      <c r="S6" s="2" t="s">
        <v>3</v>
      </c>
    </row>
    <row r="7" s="2" customFormat="1" ht="21" customHeight="1" spans="1:19 16378:16381">
      <c r="A7" s="40" t="s">
        <v>4</v>
      </c>
      <c r="B7" s="40" t="s">
        <v>5</v>
      </c>
      <c r="C7" s="40" t="s">
        <v>6</v>
      </c>
      <c r="D7" s="40" t="s">
        <v>7</v>
      </c>
      <c r="E7" s="40" t="s">
        <v>8</v>
      </c>
      <c r="F7" s="41" t="s">
        <v>9</v>
      </c>
      <c r="G7" s="42" t="s">
        <v>10</v>
      </c>
      <c r="H7" s="40" t="s">
        <v>11</v>
      </c>
      <c r="I7" s="40" t="s">
        <v>12</v>
      </c>
      <c r="J7" s="40" t="s">
        <v>13</v>
      </c>
      <c r="K7" s="40"/>
      <c r="L7" s="40"/>
      <c r="M7" s="40"/>
      <c r="N7" s="40"/>
      <c r="O7" s="40"/>
      <c r="P7" s="40"/>
      <c r="Q7" s="40"/>
      <c r="R7" s="40" t="s">
        <v>14</v>
      </c>
      <c r="S7" s="40" t="s">
        <v>15</v>
      </c>
    </row>
    <row r="8" s="2" customFormat="1" ht="11" customHeight="1" spans="1:19 16378:16381">
      <c r="A8" s="40"/>
      <c r="B8" s="40"/>
      <c r="C8" s="40"/>
      <c r="D8" s="40"/>
      <c r="E8" s="40"/>
      <c r="F8" s="41"/>
      <c r="G8" s="42"/>
      <c r="H8" s="40"/>
      <c r="I8" s="40"/>
      <c r="J8" s="40" t="s">
        <v>16</v>
      </c>
      <c r="K8" s="40" t="s">
        <v>17</v>
      </c>
      <c r="L8" s="40" t="s">
        <v>18</v>
      </c>
      <c r="M8" s="40" t="s">
        <v>19</v>
      </c>
      <c r="N8" s="40" t="s">
        <v>12</v>
      </c>
      <c r="O8" s="40" t="s">
        <v>16</v>
      </c>
      <c r="P8" s="40" t="s">
        <v>20</v>
      </c>
      <c r="Q8" s="40" t="s">
        <v>21</v>
      </c>
      <c r="R8" s="40"/>
      <c r="S8" s="40"/>
    </row>
    <row r="9" s="2" customFormat="1" ht="9" customHeight="1" spans="1:19 16378:16381">
      <c r="A9" s="40"/>
      <c r="B9" s="40"/>
      <c r="C9" s="40"/>
      <c r="D9" s="40"/>
      <c r="E9" s="40"/>
      <c r="F9" s="41"/>
      <c r="G9" s="42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</row>
    <row r="10" s="2" customFormat="1" ht="9" customHeight="1" spans="1:19 16378:16381">
      <c r="A10" s="40"/>
      <c r="B10" s="40"/>
      <c r="C10" s="40"/>
      <c r="D10" s="40"/>
      <c r="E10" s="40"/>
      <c r="F10" s="41"/>
      <c r="G10" s="42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</row>
    <row r="11" s="2" customFormat="1" spans="1:19 16378:16381">
      <c r="A11" s="40"/>
      <c r="B11" s="40"/>
      <c r="C11" s="40"/>
      <c r="D11" s="40"/>
      <c r="E11" s="40"/>
      <c r="F11" s="41"/>
      <c r="G11" s="42"/>
      <c r="H11" s="40"/>
      <c r="I11" s="40"/>
      <c r="J11" s="40"/>
      <c r="K11" s="40" t="s">
        <v>22</v>
      </c>
      <c r="L11" s="40" t="s">
        <v>23</v>
      </c>
      <c r="M11" s="40" t="s">
        <v>24</v>
      </c>
      <c r="N11" s="40"/>
      <c r="O11" s="40"/>
      <c r="P11" s="40" t="s">
        <v>25</v>
      </c>
      <c r="Q11" s="40"/>
      <c r="R11" s="40"/>
      <c r="S11" s="40"/>
    </row>
    <row r="12" s="2" customFormat="1" ht="15" customHeight="1" spans="1:19 16378:16381">
      <c r="A12" s="40"/>
      <c r="B12" s="40"/>
      <c r="C12" s="40"/>
      <c r="D12" s="40"/>
      <c r="E12" s="40"/>
      <c r="F12" s="41"/>
      <c r="G12" s="42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</row>
    <row r="13" s="2" customFormat="1" ht="15" customHeight="1" spans="1:19 16378:16381">
      <c r="A13" s="40"/>
      <c r="B13" s="40"/>
      <c r="C13" s="40"/>
      <c r="D13" s="40"/>
      <c r="E13" s="40"/>
      <c r="F13" s="41"/>
      <c r="G13" s="42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</row>
    <row r="14" s="3" customFormat="1" ht="25" customHeight="1" spans="1:19 16378:16381">
      <c r="A14" s="43">
        <v>1</v>
      </c>
      <c r="B14" s="43" t="s">
        <v>26</v>
      </c>
      <c r="C14" s="44" t="s">
        <v>27</v>
      </c>
      <c r="D14" s="43" t="s">
        <v>28</v>
      </c>
      <c r="E14" s="43" t="s">
        <v>29</v>
      </c>
      <c r="F14" s="45">
        <v>45474</v>
      </c>
      <c r="G14" s="46">
        <v>45505</v>
      </c>
      <c r="H14" s="47" t="s">
        <v>30</v>
      </c>
      <c r="I14" s="47">
        <v>5</v>
      </c>
      <c r="J14" s="48">
        <v>4363.35</v>
      </c>
      <c r="K14" s="49">
        <f>ROUND(J14*16%,2)</f>
        <v>698.14</v>
      </c>
      <c r="L14" s="49">
        <f>ROUND(J14*0.7%,2)</f>
        <v>30.54</v>
      </c>
      <c r="M14" s="49">
        <f t="shared" ref="M14:M19" si="0">ROUND(J14*1.6%,2)</f>
        <v>69.81</v>
      </c>
      <c r="N14" s="47">
        <v>5</v>
      </c>
      <c r="O14" s="48">
        <v>5817.8</v>
      </c>
      <c r="P14" s="49">
        <f>ROUND(O14*8.5%,2)</f>
        <v>494.51</v>
      </c>
      <c r="Q14" s="49">
        <f t="shared" ref="Q14:Q19" si="1">I14*(K14+L14+M14)+N14*P14</f>
        <v>6465</v>
      </c>
      <c r="R14" s="48">
        <f>Q14+Q15+Q16</f>
        <v>16406.83</v>
      </c>
      <c r="S14" s="50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51"/>
      <c r="XEY14" s="51"/>
      <c r="XEZ14" s="51"/>
      <c r="XFA14" s="51"/>
    </row>
    <row r="15" s="3" customFormat="1" ht="25" customHeight="1" spans="1:19 16378:16381">
      <c r="A15" s="43"/>
      <c r="B15" s="43"/>
      <c r="C15" s="52"/>
      <c r="D15" s="43"/>
      <c r="E15" s="43"/>
      <c r="F15" s="45"/>
      <c r="G15" s="46"/>
      <c r="H15" s="47" t="s">
        <v>31</v>
      </c>
      <c r="I15" s="47">
        <v>6</v>
      </c>
      <c r="J15" s="48">
        <v>5090.58</v>
      </c>
      <c r="K15" s="49">
        <f t="shared" ref="K15:K48" si="2">ROUND(J15*16%,2)</f>
        <v>814.49</v>
      </c>
      <c r="L15" s="49">
        <f t="shared" ref="L15:L48" si="3">ROUND(J15*0.7%,2)</f>
        <v>35.63</v>
      </c>
      <c r="M15" s="49">
        <f t="shared" ref="M15:M48" si="4">ROUND(J15*1.6%,2)</f>
        <v>81.45</v>
      </c>
      <c r="N15" s="47">
        <v>6</v>
      </c>
      <c r="O15" s="48">
        <v>5817.8</v>
      </c>
      <c r="P15" s="49">
        <f t="shared" ref="P15:P48" si="5">ROUND(O15*8.5%,2)</f>
        <v>494.51</v>
      </c>
      <c r="Q15" s="49">
        <f t="shared" ref="Q15:Q48" si="6">I15*(K15+L15+M15)+N15*P15</f>
        <v>8556.48</v>
      </c>
      <c r="R15" s="48"/>
      <c r="S15" s="50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51"/>
      <c r="XEY15" s="51"/>
      <c r="XEZ15" s="51"/>
      <c r="XFA15" s="51"/>
    </row>
    <row r="16" s="3" customFormat="1" ht="25" customHeight="1" spans="1:19 16378:16381">
      <c r="A16" s="43"/>
      <c r="B16" s="43"/>
      <c r="C16" s="53"/>
      <c r="D16" s="43"/>
      <c r="E16" s="43"/>
      <c r="F16" s="45"/>
      <c r="G16" s="46"/>
      <c r="H16" s="47" t="s">
        <v>32</v>
      </c>
      <c r="I16" s="47">
        <v>1</v>
      </c>
      <c r="J16" s="48">
        <v>5090.58</v>
      </c>
      <c r="K16" s="49">
        <f t="shared" si="2"/>
        <v>814.49</v>
      </c>
      <c r="L16" s="49">
        <f t="shared" si="3"/>
        <v>35.63</v>
      </c>
      <c r="M16" s="49">
        <v>40.72</v>
      </c>
      <c r="N16" s="47">
        <v>1</v>
      </c>
      <c r="O16" s="48">
        <v>5817.8</v>
      </c>
      <c r="P16" s="49">
        <f t="shared" si="5"/>
        <v>494.51</v>
      </c>
      <c r="Q16" s="49">
        <v>1385.35</v>
      </c>
      <c r="R16" s="48"/>
      <c r="S16" s="50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51"/>
      <c r="XEY16" s="51"/>
      <c r="XEZ16" s="51"/>
      <c r="XFA16" s="51"/>
    </row>
    <row r="17" s="3" customFormat="1" ht="25" customHeight="1" spans="1:1024 1025:16381">
      <c r="A17" s="43">
        <v>2</v>
      </c>
      <c r="B17" s="43" t="s">
        <v>33</v>
      </c>
      <c r="C17" s="44" t="s">
        <v>34</v>
      </c>
      <c r="D17" s="43" t="s">
        <v>35</v>
      </c>
      <c r="E17" s="43" t="s">
        <v>36</v>
      </c>
      <c r="F17" s="45">
        <v>45474</v>
      </c>
      <c r="G17" s="46">
        <v>45597</v>
      </c>
      <c r="H17" s="47" t="s">
        <v>37</v>
      </c>
      <c r="I17" s="47">
        <v>2</v>
      </c>
      <c r="J17" s="48">
        <v>4363.35</v>
      </c>
      <c r="K17" s="49">
        <f t="shared" si="2"/>
        <v>698.14</v>
      </c>
      <c r="L17" s="49">
        <f t="shared" si="3"/>
        <v>30.54</v>
      </c>
      <c r="M17" s="49">
        <f t="shared" si="0"/>
        <v>69.81</v>
      </c>
      <c r="N17" s="47">
        <v>2</v>
      </c>
      <c r="O17" s="48">
        <v>5817.8</v>
      </c>
      <c r="P17" s="49">
        <f t="shared" si="5"/>
        <v>494.51</v>
      </c>
      <c r="Q17" s="49">
        <f t="shared" si="1"/>
        <v>2586</v>
      </c>
      <c r="R17" s="48">
        <f>Q17+Q18+Q19</f>
        <v>16723.02</v>
      </c>
      <c r="S17" s="50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51"/>
      <c r="XEY17" s="51"/>
      <c r="XEZ17" s="51"/>
      <c r="XFA17" s="51"/>
    </row>
    <row r="18" s="3" customFormat="1" ht="25" customHeight="1" spans="1:1024 1025:16381">
      <c r="A18" s="43"/>
      <c r="B18" s="43"/>
      <c r="C18" s="52"/>
      <c r="D18" s="43"/>
      <c r="E18" s="43"/>
      <c r="F18" s="45"/>
      <c r="G18" s="46"/>
      <c r="H18" s="47" t="s">
        <v>38</v>
      </c>
      <c r="I18" s="47">
        <v>9</v>
      </c>
      <c r="J18" s="48">
        <v>5090.58</v>
      </c>
      <c r="K18" s="49">
        <f t="shared" si="2"/>
        <v>814.49</v>
      </c>
      <c r="L18" s="49">
        <f t="shared" si="3"/>
        <v>35.63</v>
      </c>
      <c r="M18" s="49">
        <f t="shared" si="0"/>
        <v>81.45</v>
      </c>
      <c r="N18" s="47">
        <v>9</v>
      </c>
      <c r="O18" s="48">
        <v>5817.8</v>
      </c>
      <c r="P18" s="49">
        <f t="shared" si="5"/>
        <v>494.51</v>
      </c>
      <c r="Q18" s="49">
        <f t="shared" si="1"/>
        <v>12834.72</v>
      </c>
      <c r="R18" s="48"/>
      <c r="S18" s="50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51"/>
      <c r="XEY18" s="51"/>
      <c r="XEZ18" s="51"/>
      <c r="XFA18" s="51"/>
    </row>
    <row r="19" s="3" customFormat="1" ht="25" customHeight="1" spans="1:1024 1025:16381">
      <c r="A19" s="43"/>
      <c r="B19" s="43"/>
      <c r="C19" s="53"/>
      <c r="D19" s="43"/>
      <c r="E19" s="43"/>
      <c r="F19" s="45"/>
      <c r="G19" s="46"/>
      <c r="H19" s="47" t="s">
        <v>39</v>
      </c>
      <c r="I19" s="47">
        <v>1</v>
      </c>
      <c r="J19" s="48">
        <v>4394.7</v>
      </c>
      <c r="K19" s="49">
        <f t="shared" si="2"/>
        <v>703.15</v>
      </c>
      <c r="L19" s="49">
        <f t="shared" si="3"/>
        <v>30.76</v>
      </c>
      <c r="M19" s="49">
        <f t="shared" si="0"/>
        <v>70.32</v>
      </c>
      <c r="N19" s="47">
        <v>1</v>
      </c>
      <c r="O19" s="48">
        <v>5859.6</v>
      </c>
      <c r="P19" s="49">
        <f t="shared" si="5"/>
        <v>498.07</v>
      </c>
      <c r="Q19" s="49">
        <f t="shared" si="1"/>
        <v>1302.3</v>
      </c>
      <c r="R19" s="48"/>
      <c r="S19" s="50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51"/>
      <c r="XEY19" s="51"/>
      <c r="XEZ19" s="51"/>
      <c r="XFA19" s="51"/>
    </row>
    <row r="20" s="3" customFormat="1" ht="25" customHeight="1" spans="1:1024 1025:16381">
      <c r="A20" s="43">
        <v>3</v>
      </c>
      <c r="B20" s="43" t="s">
        <v>40</v>
      </c>
      <c r="C20" s="44" t="s">
        <v>41</v>
      </c>
      <c r="D20" s="43" t="s">
        <v>35</v>
      </c>
      <c r="E20" s="43" t="s">
        <v>42</v>
      </c>
      <c r="F20" s="45">
        <v>45474</v>
      </c>
      <c r="G20" s="46">
        <v>45617</v>
      </c>
      <c r="H20" s="47" t="s">
        <v>37</v>
      </c>
      <c r="I20" s="47">
        <v>2</v>
      </c>
      <c r="J20" s="48">
        <v>4363.35</v>
      </c>
      <c r="K20" s="49">
        <f t="shared" si="2"/>
        <v>698.14</v>
      </c>
      <c r="L20" s="49">
        <f t="shared" si="3"/>
        <v>30.54</v>
      </c>
      <c r="M20" s="49">
        <f t="shared" si="4"/>
        <v>69.81</v>
      </c>
      <c r="N20" s="47">
        <v>2</v>
      </c>
      <c r="O20" s="48">
        <v>5817.8</v>
      </c>
      <c r="P20" s="49">
        <f t="shared" si="5"/>
        <v>494.51</v>
      </c>
      <c r="Q20" s="49">
        <f t="shared" si="6"/>
        <v>2586</v>
      </c>
      <c r="R20" s="48">
        <f>Q20+Q21+Q22</f>
        <v>16723.02</v>
      </c>
      <c r="S20" s="50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51"/>
      <c r="XEY20" s="51"/>
      <c r="XEZ20" s="51"/>
      <c r="XFA20" s="51"/>
    </row>
    <row r="21" s="3" customFormat="1" ht="25" customHeight="1" spans="1:1024 1025:16381">
      <c r="A21" s="43"/>
      <c r="B21" s="43"/>
      <c r="C21" s="52"/>
      <c r="D21" s="43"/>
      <c r="E21" s="43"/>
      <c r="F21" s="45"/>
      <c r="G21" s="46"/>
      <c r="H21" s="47" t="s">
        <v>38</v>
      </c>
      <c r="I21" s="47">
        <v>9</v>
      </c>
      <c r="J21" s="48">
        <v>5090.58</v>
      </c>
      <c r="K21" s="49">
        <f t="shared" si="2"/>
        <v>814.49</v>
      </c>
      <c r="L21" s="49">
        <f t="shared" si="3"/>
        <v>35.63</v>
      </c>
      <c r="M21" s="49">
        <f t="shared" si="4"/>
        <v>81.45</v>
      </c>
      <c r="N21" s="47">
        <v>9</v>
      </c>
      <c r="O21" s="48">
        <v>5817.8</v>
      </c>
      <c r="P21" s="49">
        <f t="shared" si="5"/>
        <v>494.51</v>
      </c>
      <c r="Q21" s="49">
        <f t="shared" si="6"/>
        <v>12834.72</v>
      </c>
      <c r="R21" s="48"/>
      <c r="S21" s="50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51"/>
      <c r="XEY21" s="51"/>
      <c r="XEZ21" s="51"/>
      <c r="XFA21" s="51"/>
    </row>
    <row r="22" s="3" customFormat="1" ht="25" customHeight="1" spans="1:1024 1025:16381">
      <c r="A22" s="43"/>
      <c r="B22" s="43"/>
      <c r="C22" s="53"/>
      <c r="D22" s="43"/>
      <c r="E22" s="43"/>
      <c r="F22" s="45"/>
      <c r="G22" s="46"/>
      <c r="H22" s="47" t="s">
        <v>39</v>
      </c>
      <c r="I22" s="47">
        <v>1</v>
      </c>
      <c r="J22" s="48">
        <v>4394.7</v>
      </c>
      <c r="K22" s="49">
        <f t="shared" si="2"/>
        <v>703.15</v>
      </c>
      <c r="L22" s="49">
        <f t="shared" si="3"/>
        <v>30.76</v>
      </c>
      <c r="M22" s="49">
        <f t="shared" si="4"/>
        <v>70.32</v>
      </c>
      <c r="N22" s="47">
        <v>1</v>
      </c>
      <c r="O22" s="48">
        <v>5859.6</v>
      </c>
      <c r="P22" s="49">
        <f t="shared" si="5"/>
        <v>498.07</v>
      </c>
      <c r="Q22" s="49">
        <f t="shared" si="6"/>
        <v>1302.3</v>
      </c>
      <c r="R22" s="48"/>
      <c r="S22" s="50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51"/>
      <c r="XEY22" s="51"/>
      <c r="XEZ22" s="51"/>
      <c r="XFA22" s="51"/>
    </row>
    <row r="23" s="3" customFormat="1" ht="25" customHeight="1" spans="1:1024 1025:16381">
      <c r="A23" s="43">
        <v>4</v>
      </c>
      <c r="B23" s="43" t="s">
        <v>43</v>
      </c>
      <c r="C23" s="44" t="s">
        <v>44</v>
      </c>
      <c r="D23" s="43" t="s">
        <v>28</v>
      </c>
      <c r="E23" s="43" t="s">
        <v>45</v>
      </c>
      <c r="F23" s="45">
        <v>45474</v>
      </c>
      <c r="G23" s="46">
        <v>45621</v>
      </c>
      <c r="H23" s="47" t="s">
        <v>37</v>
      </c>
      <c r="I23" s="47">
        <v>2</v>
      </c>
      <c r="J23" s="48">
        <v>4363.35</v>
      </c>
      <c r="K23" s="49">
        <f t="shared" si="2"/>
        <v>698.14</v>
      </c>
      <c r="L23" s="49">
        <f t="shared" si="3"/>
        <v>30.54</v>
      </c>
      <c r="M23" s="49">
        <f t="shared" si="4"/>
        <v>69.81</v>
      </c>
      <c r="N23" s="47">
        <v>2</v>
      </c>
      <c r="O23" s="48">
        <v>5817.8</v>
      </c>
      <c r="P23" s="49">
        <f t="shared" si="5"/>
        <v>494.51</v>
      </c>
      <c r="Q23" s="49">
        <f t="shared" si="6"/>
        <v>2586</v>
      </c>
      <c r="R23" s="48">
        <f>Q23+Q24+Q25</f>
        <v>16723.02</v>
      </c>
      <c r="S23" s="50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51"/>
      <c r="XEY23" s="51"/>
      <c r="XEZ23" s="51"/>
      <c r="XFA23" s="51"/>
    </row>
    <row r="24" s="3" customFormat="1" ht="25" customHeight="1" spans="1:1024 1025:16381">
      <c r="A24" s="43"/>
      <c r="B24" s="43"/>
      <c r="C24" s="52"/>
      <c r="D24" s="43"/>
      <c r="E24" s="43"/>
      <c r="F24" s="45"/>
      <c r="G24" s="46"/>
      <c r="H24" s="47" t="s">
        <v>38</v>
      </c>
      <c r="I24" s="47">
        <v>9</v>
      </c>
      <c r="J24" s="48">
        <v>5090.58</v>
      </c>
      <c r="K24" s="49">
        <f t="shared" si="2"/>
        <v>814.49</v>
      </c>
      <c r="L24" s="49">
        <f t="shared" si="3"/>
        <v>35.63</v>
      </c>
      <c r="M24" s="49">
        <f t="shared" si="4"/>
        <v>81.45</v>
      </c>
      <c r="N24" s="47">
        <v>9</v>
      </c>
      <c r="O24" s="48">
        <v>5817.8</v>
      </c>
      <c r="P24" s="49">
        <f t="shared" si="5"/>
        <v>494.51</v>
      </c>
      <c r="Q24" s="49">
        <f t="shared" si="6"/>
        <v>12834.72</v>
      </c>
      <c r="R24" s="48"/>
      <c r="S24" s="50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51"/>
      <c r="XEY24" s="51"/>
      <c r="XEZ24" s="51"/>
      <c r="XFA24" s="51"/>
    </row>
    <row r="25" s="3" customFormat="1" ht="25" customHeight="1" spans="1:1024 1025:16381">
      <c r="A25" s="43"/>
      <c r="B25" s="43"/>
      <c r="C25" s="53"/>
      <c r="D25" s="43"/>
      <c r="E25" s="43"/>
      <c r="F25" s="45"/>
      <c r="G25" s="46"/>
      <c r="H25" s="47" t="s">
        <v>39</v>
      </c>
      <c r="I25" s="47">
        <v>1</v>
      </c>
      <c r="J25" s="48">
        <v>4394.7</v>
      </c>
      <c r="K25" s="49">
        <f t="shared" si="2"/>
        <v>703.15</v>
      </c>
      <c r="L25" s="49">
        <f t="shared" si="3"/>
        <v>30.76</v>
      </c>
      <c r="M25" s="49">
        <f t="shared" si="4"/>
        <v>70.32</v>
      </c>
      <c r="N25" s="47">
        <v>1</v>
      </c>
      <c r="O25" s="48">
        <v>5859.6</v>
      </c>
      <c r="P25" s="49">
        <f t="shared" si="5"/>
        <v>498.07</v>
      </c>
      <c r="Q25" s="49">
        <f t="shared" si="6"/>
        <v>1302.3</v>
      </c>
      <c r="R25" s="48"/>
      <c r="S25" s="50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51"/>
      <c r="XEY25" s="51"/>
      <c r="XEZ25" s="51"/>
      <c r="XFA25" s="51"/>
    </row>
    <row r="26" s="4" customFormat="1" ht="25" customHeight="1" spans="1:1024 1025:16381">
      <c r="A26" s="43">
        <v>5</v>
      </c>
      <c r="B26" s="43" t="s">
        <v>46</v>
      </c>
      <c r="C26" s="44" t="s">
        <v>47</v>
      </c>
      <c r="D26" s="43" t="s">
        <v>28</v>
      </c>
      <c r="E26" s="43" t="s">
        <v>48</v>
      </c>
      <c r="F26" s="45">
        <v>45078</v>
      </c>
      <c r="G26" s="46">
        <v>45697</v>
      </c>
      <c r="H26" s="47" t="s">
        <v>49</v>
      </c>
      <c r="I26" s="47">
        <v>8</v>
      </c>
      <c r="J26" s="48">
        <v>5090.58</v>
      </c>
      <c r="K26" s="49">
        <f t="shared" si="2"/>
        <v>814.49</v>
      </c>
      <c r="L26" s="49">
        <f t="shared" si="3"/>
        <v>35.63</v>
      </c>
      <c r="M26" s="49">
        <f t="shared" si="4"/>
        <v>81.45</v>
      </c>
      <c r="N26" s="47">
        <v>8</v>
      </c>
      <c r="O26" s="48">
        <v>5817.8</v>
      </c>
      <c r="P26" s="49">
        <f t="shared" si="5"/>
        <v>494.51</v>
      </c>
      <c r="Q26" s="49">
        <f t="shared" si="6"/>
        <v>11408.64</v>
      </c>
      <c r="R26" s="48">
        <f>Q26+Q27</f>
        <v>12710.94</v>
      </c>
      <c r="S26" s="50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54"/>
      <c r="XEY26" s="54"/>
      <c r="XEZ26" s="54"/>
      <c r="XFA26" s="54"/>
    </row>
    <row r="27" s="4" customFormat="1" ht="25" customHeight="1" spans="1:1024 1025:16381">
      <c r="A27" s="43"/>
      <c r="B27" s="43"/>
      <c r="C27" s="53"/>
      <c r="D27" s="43"/>
      <c r="E27" s="43"/>
      <c r="F27" s="45"/>
      <c r="G27" s="46"/>
      <c r="H27" s="47" t="s">
        <v>39</v>
      </c>
      <c r="I27" s="47">
        <v>1</v>
      </c>
      <c r="J27" s="48">
        <v>4394.7</v>
      </c>
      <c r="K27" s="49">
        <f t="shared" si="2"/>
        <v>703.15</v>
      </c>
      <c r="L27" s="49">
        <f t="shared" si="3"/>
        <v>30.76</v>
      </c>
      <c r="M27" s="49">
        <f t="shared" si="4"/>
        <v>70.32</v>
      </c>
      <c r="N27" s="47">
        <v>1</v>
      </c>
      <c r="O27" s="48">
        <v>5859.6</v>
      </c>
      <c r="P27" s="49">
        <f t="shared" si="5"/>
        <v>498.07</v>
      </c>
      <c r="Q27" s="49">
        <f t="shared" si="6"/>
        <v>1302.3</v>
      </c>
      <c r="R27" s="48"/>
      <c r="S27" s="50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54"/>
      <c r="XEY27" s="54"/>
      <c r="XEZ27" s="54"/>
      <c r="XFA27" s="54"/>
    </row>
    <row r="28" s="5" customFormat="1" ht="25" customHeight="1" spans="1:1024 1025:16381">
      <c r="A28" s="47">
        <v>6</v>
      </c>
      <c r="B28" s="47" t="s">
        <v>50</v>
      </c>
      <c r="C28" s="55" t="s">
        <v>51</v>
      </c>
      <c r="D28" s="47" t="s">
        <v>35</v>
      </c>
      <c r="E28" s="56" t="s">
        <v>52</v>
      </c>
      <c r="F28" s="57">
        <v>45839</v>
      </c>
      <c r="G28" s="58">
        <v>45864</v>
      </c>
      <c r="H28" s="47" t="s">
        <v>53</v>
      </c>
      <c r="I28" s="47">
        <v>3</v>
      </c>
      <c r="J28" s="48">
        <v>5090.58</v>
      </c>
      <c r="K28" s="49">
        <f t="shared" si="2"/>
        <v>814.49</v>
      </c>
      <c r="L28" s="49">
        <f t="shared" si="3"/>
        <v>35.63</v>
      </c>
      <c r="M28" s="49">
        <f t="shared" si="4"/>
        <v>81.45</v>
      </c>
      <c r="N28" s="47">
        <v>3</v>
      </c>
      <c r="O28" s="48">
        <v>5817.8</v>
      </c>
      <c r="P28" s="49">
        <f t="shared" si="5"/>
        <v>494.51</v>
      </c>
      <c r="Q28" s="49">
        <f t="shared" si="6"/>
        <v>4278.24</v>
      </c>
      <c r="R28" s="48">
        <f>Q28+Q29</f>
        <v>5580.54</v>
      </c>
      <c r="S28" s="50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54"/>
      <c r="XEY28" s="54"/>
      <c r="XEZ28" s="54"/>
      <c r="XFA28" s="54"/>
    </row>
    <row r="29" s="4" customFormat="1" ht="25" customHeight="1" spans="1:1024 1025:16381">
      <c r="A29" s="47"/>
      <c r="B29" s="47"/>
      <c r="C29" s="59"/>
      <c r="D29" s="47"/>
      <c r="E29" s="56"/>
      <c r="F29" s="57"/>
      <c r="G29" s="58"/>
      <c r="H29" s="47" t="s">
        <v>39</v>
      </c>
      <c r="I29" s="47">
        <v>1</v>
      </c>
      <c r="J29" s="48">
        <v>4394.7</v>
      </c>
      <c r="K29" s="49">
        <f t="shared" si="2"/>
        <v>703.15</v>
      </c>
      <c r="L29" s="49">
        <f t="shared" si="3"/>
        <v>30.76</v>
      </c>
      <c r="M29" s="49">
        <f t="shared" si="4"/>
        <v>70.32</v>
      </c>
      <c r="N29" s="47">
        <v>1</v>
      </c>
      <c r="O29" s="48">
        <v>5859.6</v>
      </c>
      <c r="P29" s="49">
        <f t="shared" si="5"/>
        <v>498.07</v>
      </c>
      <c r="Q29" s="49">
        <f t="shared" si="6"/>
        <v>1302.3</v>
      </c>
      <c r="R29" s="48"/>
      <c r="S29" s="50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54"/>
      <c r="XEY29" s="54"/>
      <c r="XEZ29" s="54"/>
      <c r="XFA29" s="54"/>
    </row>
    <row r="30" s="4" customFormat="1" ht="25" customHeight="1" spans="1:1024 1025:16381">
      <c r="A30" s="47">
        <v>7</v>
      </c>
      <c r="B30" s="47" t="s">
        <v>54</v>
      </c>
      <c r="C30" s="55" t="s">
        <v>55</v>
      </c>
      <c r="D30" s="47" t="s">
        <v>28</v>
      </c>
      <c r="E30" s="56" t="s">
        <v>56</v>
      </c>
      <c r="F30" s="57">
        <v>45839</v>
      </c>
      <c r="G30" s="58">
        <v>45872</v>
      </c>
      <c r="H30" s="47" t="s">
        <v>57</v>
      </c>
      <c r="I30" s="47">
        <v>2</v>
      </c>
      <c r="J30" s="48">
        <v>5090.58</v>
      </c>
      <c r="K30" s="49">
        <f t="shared" si="2"/>
        <v>814.49</v>
      </c>
      <c r="L30" s="49">
        <f t="shared" si="3"/>
        <v>35.63</v>
      </c>
      <c r="M30" s="49">
        <f t="shared" si="4"/>
        <v>81.45</v>
      </c>
      <c r="N30" s="47">
        <v>2</v>
      </c>
      <c r="O30" s="48">
        <v>5817.8</v>
      </c>
      <c r="P30" s="49">
        <f t="shared" si="5"/>
        <v>494.51</v>
      </c>
      <c r="Q30" s="49">
        <f t="shared" si="6"/>
        <v>2852.16</v>
      </c>
      <c r="R30" s="48">
        <f>Q30+Q31</f>
        <v>4154.46</v>
      </c>
      <c r="S30" s="50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54"/>
      <c r="XEY30" s="54"/>
      <c r="XEZ30" s="54"/>
      <c r="XFA30" s="54"/>
    </row>
    <row r="31" s="4" customFormat="1" ht="25" customHeight="1" spans="1:1024 1025:16381">
      <c r="A31" s="47"/>
      <c r="B31" s="47"/>
      <c r="C31" s="59"/>
      <c r="D31" s="47"/>
      <c r="E31" s="56"/>
      <c r="F31" s="57"/>
      <c r="G31" s="58"/>
      <c r="H31" s="47" t="s">
        <v>39</v>
      </c>
      <c r="I31" s="47">
        <v>1</v>
      </c>
      <c r="J31" s="48">
        <v>4394.7</v>
      </c>
      <c r="K31" s="49">
        <f t="shared" si="2"/>
        <v>703.15</v>
      </c>
      <c r="L31" s="49">
        <f t="shared" si="3"/>
        <v>30.76</v>
      </c>
      <c r="M31" s="49">
        <f t="shared" si="4"/>
        <v>70.32</v>
      </c>
      <c r="N31" s="47">
        <v>1</v>
      </c>
      <c r="O31" s="48">
        <v>5859.6</v>
      </c>
      <c r="P31" s="49">
        <f t="shared" si="5"/>
        <v>498.07</v>
      </c>
      <c r="Q31" s="49">
        <f t="shared" si="6"/>
        <v>1302.3</v>
      </c>
      <c r="R31" s="48"/>
      <c r="S31" s="50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54"/>
      <c r="XEY31" s="54"/>
      <c r="XEZ31" s="54"/>
      <c r="XFA31" s="54"/>
    </row>
    <row r="32" s="6" customFormat="1" ht="25" customHeight="1" spans="1:1024 1025:16381">
      <c r="A32" s="47">
        <v>8</v>
      </c>
      <c r="B32" s="47" t="s">
        <v>58</v>
      </c>
      <c r="C32" s="55" t="s">
        <v>59</v>
      </c>
      <c r="D32" s="47" t="s">
        <v>28</v>
      </c>
      <c r="E32" s="56" t="s">
        <v>29</v>
      </c>
      <c r="F32" s="57">
        <v>45839</v>
      </c>
      <c r="G32" s="58">
        <v>45868</v>
      </c>
      <c r="H32" s="47" t="s">
        <v>53</v>
      </c>
      <c r="I32" s="47">
        <v>3</v>
      </c>
      <c r="J32" s="48">
        <v>5090.58</v>
      </c>
      <c r="K32" s="49">
        <f t="shared" si="2"/>
        <v>814.49</v>
      </c>
      <c r="L32" s="49">
        <f t="shared" si="3"/>
        <v>35.63</v>
      </c>
      <c r="M32" s="49">
        <f t="shared" si="4"/>
        <v>81.45</v>
      </c>
      <c r="N32" s="47">
        <v>3</v>
      </c>
      <c r="O32" s="48">
        <v>5817.8</v>
      </c>
      <c r="P32" s="49">
        <f t="shared" si="5"/>
        <v>494.51</v>
      </c>
      <c r="Q32" s="49">
        <f t="shared" si="6"/>
        <v>4278.24</v>
      </c>
      <c r="R32" s="48">
        <f>Q32+Q33</f>
        <v>5580.54</v>
      </c>
      <c r="S32" s="5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0"/>
      <c r="XEY32" s="60"/>
      <c r="XEZ32" s="60"/>
      <c r="XFA32" s="60"/>
    </row>
    <row r="33" s="7" customFormat="1" ht="25" customHeight="1" spans="1:19 16378:16381">
      <c r="A33" s="47"/>
      <c r="B33" s="47"/>
      <c r="C33" s="59"/>
      <c r="D33" s="47"/>
      <c r="E33" s="56"/>
      <c r="F33" s="57"/>
      <c r="G33" s="58"/>
      <c r="H33" s="47" t="s">
        <v>39</v>
      </c>
      <c r="I33" s="47">
        <v>1</v>
      </c>
      <c r="J33" s="48">
        <v>4394.7</v>
      </c>
      <c r="K33" s="49">
        <f t="shared" si="2"/>
        <v>703.15</v>
      </c>
      <c r="L33" s="49">
        <f t="shared" si="3"/>
        <v>30.76</v>
      </c>
      <c r="M33" s="49">
        <f t="shared" si="4"/>
        <v>70.32</v>
      </c>
      <c r="N33" s="47">
        <v>1</v>
      </c>
      <c r="O33" s="48">
        <v>5859.6</v>
      </c>
      <c r="P33" s="49">
        <f t="shared" si="5"/>
        <v>498.07</v>
      </c>
      <c r="Q33" s="49">
        <f t="shared" si="6"/>
        <v>1302.3</v>
      </c>
      <c r="R33" s="48"/>
      <c r="S33" s="56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8"/>
      <c r="XEY33" s="8"/>
      <c r="XEZ33" s="8"/>
      <c r="XFA33" s="8"/>
    </row>
    <row r="34" s="7" customFormat="1" ht="25" customHeight="1" spans="1:19 16378:16381">
      <c r="A34" s="47">
        <v>9</v>
      </c>
      <c r="B34" s="47" t="s">
        <v>60</v>
      </c>
      <c r="C34" s="55" t="s">
        <v>61</v>
      </c>
      <c r="D34" s="47" t="s">
        <v>28</v>
      </c>
      <c r="E34" s="56" t="s">
        <v>29</v>
      </c>
      <c r="F34" s="57">
        <v>45839</v>
      </c>
      <c r="G34" s="58">
        <v>45868</v>
      </c>
      <c r="H34" s="47" t="s">
        <v>53</v>
      </c>
      <c r="I34" s="47">
        <v>3</v>
      </c>
      <c r="J34" s="48">
        <v>5090.58</v>
      </c>
      <c r="K34" s="49">
        <f t="shared" si="2"/>
        <v>814.49</v>
      </c>
      <c r="L34" s="49">
        <f t="shared" si="3"/>
        <v>35.63</v>
      </c>
      <c r="M34" s="49">
        <f t="shared" si="4"/>
        <v>81.45</v>
      </c>
      <c r="N34" s="47">
        <v>3</v>
      </c>
      <c r="O34" s="48">
        <v>5817.8</v>
      </c>
      <c r="P34" s="49">
        <f t="shared" si="5"/>
        <v>494.51</v>
      </c>
      <c r="Q34" s="49">
        <f t="shared" si="6"/>
        <v>4278.24</v>
      </c>
      <c r="R34" s="48">
        <f>Q34+Q35</f>
        <v>5580.54</v>
      </c>
      <c r="S34" s="56"/>
      <c r="XEX34" s="15"/>
      <c r="XEY34" s="15"/>
      <c r="XEZ34" s="15"/>
      <c r="XFA34" s="15"/>
    </row>
    <row r="35" s="7" customFormat="1" ht="25" customHeight="1" spans="1:19 16378:16381">
      <c r="A35" s="47"/>
      <c r="B35" s="47"/>
      <c r="C35" s="59"/>
      <c r="D35" s="47"/>
      <c r="E35" s="56"/>
      <c r="F35" s="57"/>
      <c r="G35" s="58"/>
      <c r="H35" s="47" t="s">
        <v>39</v>
      </c>
      <c r="I35" s="47">
        <v>1</v>
      </c>
      <c r="J35" s="48">
        <v>4394.7</v>
      </c>
      <c r="K35" s="49">
        <f t="shared" si="2"/>
        <v>703.15</v>
      </c>
      <c r="L35" s="49">
        <f t="shared" si="3"/>
        <v>30.76</v>
      </c>
      <c r="M35" s="49">
        <f t="shared" si="4"/>
        <v>70.32</v>
      </c>
      <c r="N35" s="47">
        <v>1</v>
      </c>
      <c r="O35" s="48">
        <v>5859.6</v>
      </c>
      <c r="P35" s="49">
        <f t="shared" si="5"/>
        <v>498.07</v>
      </c>
      <c r="Q35" s="49">
        <f t="shared" si="6"/>
        <v>1302.3</v>
      </c>
      <c r="R35" s="48"/>
      <c r="S35" s="56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15"/>
      <c r="XEY35" s="15"/>
      <c r="XEZ35" s="15"/>
      <c r="XFA35" s="15"/>
    </row>
    <row r="36" s="7" customFormat="1" ht="25" customHeight="1" spans="1:19 16378:16381">
      <c r="A36" s="47">
        <v>10</v>
      </c>
      <c r="B36" s="61" t="s">
        <v>62</v>
      </c>
      <c r="C36" s="62" t="s">
        <v>63</v>
      </c>
      <c r="D36" s="61" t="s">
        <v>35</v>
      </c>
      <c r="E36" s="63" t="s">
        <v>42</v>
      </c>
      <c r="F36" s="57">
        <v>45839</v>
      </c>
      <c r="G36" s="58">
        <v>45903</v>
      </c>
      <c r="H36" s="47">
        <v>202509</v>
      </c>
      <c r="I36" s="47">
        <v>1</v>
      </c>
      <c r="J36" s="48">
        <v>5090.58</v>
      </c>
      <c r="K36" s="49">
        <f t="shared" si="2"/>
        <v>814.49</v>
      </c>
      <c r="L36" s="49">
        <f t="shared" si="3"/>
        <v>35.63</v>
      </c>
      <c r="M36" s="49">
        <f t="shared" si="4"/>
        <v>81.45</v>
      </c>
      <c r="N36" s="47">
        <v>1</v>
      </c>
      <c r="O36" s="48">
        <v>5817.8</v>
      </c>
      <c r="P36" s="49">
        <f t="shared" si="5"/>
        <v>494.51</v>
      </c>
      <c r="Q36" s="49">
        <f t="shared" si="6"/>
        <v>1426.08</v>
      </c>
      <c r="R36" s="48">
        <f>Q36+Q37</f>
        <v>2728.38</v>
      </c>
      <c r="S36" s="56"/>
      <c r="XEX36" s="15"/>
      <c r="XEY36" s="15"/>
      <c r="XEZ36" s="15"/>
      <c r="XFA36" s="15"/>
    </row>
    <row r="37" s="7" customFormat="1" ht="25" customHeight="1" spans="1:19 16378:16381">
      <c r="A37" s="47"/>
      <c r="B37" s="61"/>
      <c r="C37" s="64"/>
      <c r="D37" s="61"/>
      <c r="E37" s="63"/>
      <c r="F37" s="57"/>
      <c r="G37" s="58"/>
      <c r="H37" s="47" t="s">
        <v>39</v>
      </c>
      <c r="I37" s="47">
        <v>1</v>
      </c>
      <c r="J37" s="48">
        <v>4394.7</v>
      </c>
      <c r="K37" s="49">
        <f t="shared" si="2"/>
        <v>703.15</v>
      </c>
      <c r="L37" s="49">
        <f t="shared" si="3"/>
        <v>30.76</v>
      </c>
      <c r="M37" s="49">
        <f t="shared" si="4"/>
        <v>70.32</v>
      </c>
      <c r="N37" s="47">
        <v>1</v>
      </c>
      <c r="O37" s="48">
        <v>5859.6</v>
      </c>
      <c r="P37" s="49">
        <f t="shared" si="5"/>
        <v>498.07</v>
      </c>
      <c r="Q37" s="49">
        <f t="shared" si="6"/>
        <v>1302.3</v>
      </c>
      <c r="R37" s="48"/>
      <c r="S37" s="56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15"/>
      <c r="XEY37" s="15"/>
      <c r="XEZ37" s="15"/>
      <c r="XFA37" s="15"/>
    </row>
    <row r="38" s="7" customFormat="1" ht="25" customHeight="1" spans="1:19 16378:16381">
      <c r="A38" s="47">
        <v>11</v>
      </c>
      <c r="B38" s="61" t="s">
        <v>64</v>
      </c>
      <c r="C38" s="62" t="s">
        <v>65</v>
      </c>
      <c r="D38" s="61" t="s">
        <v>28</v>
      </c>
      <c r="E38" s="56" t="s">
        <v>29</v>
      </c>
      <c r="F38" s="57">
        <v>45839</v>
      </c>
      <c r="G38" s="58">
        <v>45865</v>
      </c>
      <c r="H38" s="47" t="s">
        <v>53</v>
      </c>
      <c r="I38" s="47">
        <v>3</v>
      </c>
      <c r="J38" s="48">
        <v>5090.58</v>
      </c>
      <c r="K38" s="49">
        <f t="shared" si="2"/>
        <v>814.49</v>
      </c>
      <c r="L38" s="49">
        <f t="shared" si="3"/>
        <v>35.63</v>
      </c>
      <c r="M38" s="49">
        <f t="shared" si="4"/>
        <v>81.45</v>
      </c>
      <c r="N38" s="47">
        <v>3</v>
      </c>
      <c r="O38" s="48">
        <v>5817.8</v>
      </c>
      <c r="P38" s="49">
        <f t="shared" si="5"/>
        <v>494.51</v>
      </c>
      <c r="Q38" s="49">
        <f t="shared" si="6"/>
        <v>4278.24</v>
      </c>
      <c r="R38" s="48">
        <f>Q38+Q39</f>
        <v>5580.54</v>
      </c>
      <c r="S38" s="56"/>
      <c r="XEX38" s="15"/>
      <c r="XEY38" s="15"/>
      <c r="XEZ38" s="15"/>
      <c r="XFA38" s="15"/>
    </row>
    <row r="39" s="7" customFormat="1" ht="25" customHeight="1" spans="1:19 16378:16381">
      <c r="A39" s="47"/>
      <c r="B39" s="61"/>
      <c r="C39" s="64"/>
      <c r="D39" s="61"/>
      <c r="E39" s="56"/>
      <c r="F39" s="57"/>
      <c r="G39" s="58"/>
      <c r="H39" s="47" t="s">
        <v>39</v>
      </c>
      <c r="I39" s="47">
        <v>1</v>
      </c>
      <c r="J39" s="48">
        <v>4394.7</v>
      </c>
      <c r="K39" s="49">
        <f t="shared" si="2"/>
        <v>703.15</v>
      </c>
      <c r="L39" s="49">
        <f t="shared" si="3"/>
        <v>30.76</v>
      </c>
      <c r="M39" s="49">
        <f t="shared" si="4"/>
        <v>70.32</v>
      </c>
      <c r="N39" s="47">
        <v>1</v>
      </c>
      <c r="O39" s="48">
        <v>5859.6</v>
      </c>
      <c r="P39" s="49">
        <f t="shared" si="5"/>
        <v>498.07</v>
      </c>
      <c r="Q39" s="49">
        <f t="shared" si="6"/>
        <v>1302.3</v>
      </c>
      <c r="R39" s="48"/>
      <c r="S39" s="56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15"/>
      <c r="XEY39" s="15"/>
      <c r="XEZ39" s="15"/>
      <c r="XFA39" s="15"/>
    </row>
    <row r="40" s="7" customFormat="1" ht="25" customHeight="1" spans="1:19 16378:16381">
      <c r="A40" s="47">
        <v>12</v>
      </c>
      <c r="B40" s="47" t="s">
        <v>66</v>
      </c>
      <c r="C40" s="55" t="s">
        <v>67</v>
      </c>
      <c r="D40" s="47" t="s">
        <v>28</v>
      </c>
      <c r="E40" s="47" t="s">
        <v>29</v>
      </c>
      <c r="F40" s="57">
        <v>45839</v>
      </c>
      <c r="G40" s="58">
        <v>45876</v>
      </c>
      <c r="H40" s="47" t="s">
        <v>57</v>
      </c>
      <c r="I40" s="47">
        <v>2</v>
      </c>
      <c r="J40" s="48">
        <v>5090.58</v>
      </c>
      <c r="K40" s="49">
        <f t="shared" si="2"/>
        <v>814.49</v>
      </c>
      <c r="L40" s="49">
        <f t="shared" si="3"/>
        <v>35.63</v>
      </c>
      <c r="M40" s="49">
        <f t="shared" si="4"/>
        <v>81.45</v>
      </c>
      <c r="N40" s="47">
        <v>2</v>
      </c>
      <c r="O40" s="48">
        <v>5817.8</v>
      </c>
      <c r="P40" s="49">
        <f t="shared" si="5"/>
        <v>494.51</v>
      </c>
      <c r="Q40" s="49">
        <f t="shared" si="6"/>
        <v>2852.16</v>
      </c>
      <c r="R40" s="48">
        <f>Q40+Q41</f>
        <v>4154.46</v>
      </c>
      <c r="S40" s="56"/>
      <c r="XEX40" s="15"/>
      <c r="XEY40" s="15"/>
      <c r="XEZ40" s="15"/>
      <c r="XFA40" s="15"/>
    </row>
    <row r="41" s="7" customFormat="1" ht="25" customHeight="1" spans="1:19 16378:16381">
      <c r="A41" s="47"/>
      <c r="B41" s="47"/>
      <c r="C41" s="59"/>
      <c r="D41" s="47"/>
      <c r="E41" s="47"/>
      <c r="F41" s="57"/>
      <c r="G41" s="58"/>
      <c r="H41" s="47" t="s">
        <v>39</v>
      </c>
      <c r="I41" s="47">
        <v>1</v>
      </c>
      <c r="J41" s="48">
        <v>4394.7</v>
      </c>
      <c r="K41" s="49">
        <f t="shared" si="2"/>
        <v>703.15</v>
      </c>
      <c r="L41" s="49">
        <f t="shared" si="3"/>
        <v>30.76</v>
      </c>
      <c r="M41" s="49">
        <f t="shared" si="4"/>
        <v>70.32</v>
      </c>
      <c r="N41" s="47">
        <v>1</v>
      </c>
      <c r="O41" s="48">
        <v>5859.6</v>
      </c>
      <c r="P41" s="49">
        <f t="shared" si="5"/>
        <v>498.07</v>
      </c>
      <c r="Q41" s="49">
        <f t="shared" si="6"/>
        <v>1302.3</v>
      </c>
      <c r="R41" s="48"/>
      <c r="S41" s="56"/>
      <c r="XEX41" s="15"/>
      <c r="XEY41" s="15"/>
      <c r="XEZ41" s="15"/>
      <c r="XFA41" s="15"/>
    </row>
    <row r="42" s="7" customFormat="1" ht="25" customHeight="1" spans="1:19 16378:16381">
      <c r="A42" s="47">
        <v>13</v>
      </c>
      <c r="B42" s="47" t="s">
        <v>68</v>
      </c>
      <c r="C42" s="55" t="s">
        <v>69</v>
      </c>
      <c r="D42" s="47" t="s">
        <v>28</v>
      </c>
      <c r="E42" s="47" t="s">
        <v>29</v>
      </c>
      <c r="F42" s="57">
        <v>45839</v>
      </c>
      <c r="G42" s="58">
        <v>45876</v>
      </c>
      <c r="H42" s="47" t="s">
        <v>57</v>
      </c>
      <c r="I42" s="47">
        <v>2</v>
      </c>
      <c r="J42" s="48">
        <v>5090.58</v>
      </c>
      <c r="K42" s="49">
        <f t="shared" si="2"/>
        <v>814.49</v>
      </c>
      <c r="L42" s="49">
        <f t="shared" si="3"/>
        <v>35.63</v>
      </c>
      <c r="M42" s="49">
        <f t="shared" si="4"/>
        <v>81.45</v>
      </c>
      <c r="N42" s="47">
        <v>2</v>
      </c>
      <c r="O42" s="48">
        <v>5817.8</v>
      </c>
      <c r="P42" s="49">
        <f t="shared" si="5"/>
        <v>494.51</v>
      </c>
      <c r="Q42" s="49">
        <f t="shared" si="6"/>
        <v>2852.16</v>
      </c>
      <c r="R42" s="48">
        <f>Q42+Q43</f>
        <v>4154.46</v>
      </c>
      <c r="S42" s="56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15"/>
      <c r="XEY42" s="15"/>
      <c r="XEZ42" s="15"/>
      <c r="XFA42" s="15"/>
    </row>
    <row r="43" s="7" customFormat="1" ht="25" customHeight="1" spans="1:19 16378:16381">
      <c r="A43" s="47"/>
      <c r="B43" s="47"/>
      <c r="C43" s="59"/>
      <c r="D43" s="47"/>
      <c r="E43" s="47"/>
      <c r="F43" s="57"/>
      <c r="G43" s="58"/>
      <c r="H43" s="47" t="s">
        <v>39</v>
      </c>
      <c r="I43" s="47">
        <v>1</v>
      </c>
      <c r="J43" s="48">
        <v>4394.7</v>
      </c>
      <c r="K43" s="49">
        <f t="shared" si="2"/>
        <v>703.15</v>
      </c>
      <c r="L43" s="49">
        <f t="shared" si="3"/>
        <v>30.76</v>
      </c>
      <c r="M43" s="49">
        <f t="shared" si="4"/>
        <v>70.32</v>
      </c>
      <c r="N43" s="47">
        <v>1</v>
      </c>
      <c r="O43" s="48">
        <v>5859.6</v>
      </c>
      <c r="P43" s="49">
        <f t="shared" si="5"/>
        <v>498.07</v>
      </c>
      <c r="Q43" s="49">
        <f t="shared" si="6"/>
        <v>1302.3</v>
      </c>
      <c r="R43" s="48"/>
      <c r="S43" s="56"/>
      <c r="XEX43" s="15"/>
      <c r="XEY43" s="15"/>
      <c r="XEZ43" s="15"/>
      <c r="XFA43" s="15"/>
    </row>
    <row r="44" s="7" customFormat="1" ht="25" customHeight="1" spans="1:19 16378:16381">
      <c r="A44" s="47">
        <v>14</v>
      </c>
      <c r="B44" s="47" t="s">
        <v>70</v>
      </c>
      <c r="C44" s="55" t="s">
        <v>71</v>
      </c>
      <c r="D44" s="47" t="s">
        <v>28</v>
      </c>
      <c r="E44" s="47" t="s">
        <v>29</v>
      </c>
      <c r="F44" s="57">
        <v>45839</v>
      </c>
      <c r="G44" s="58">
        <v>45864</v>
      </c>
      <c r="H44" s="47" t="s">
        <v>53</v>
      </c>
      <c r="I44" s="47">
        <v>3</v>
      </c>
      <c r="J44" s="48">
        <v>5090.58</v>
      </c>
      <c r="K44" s="49">
        <f t="shared" si="2"/>
        <v>814.49</v>
      </c>
      <c r="L44" s="49">
        <f t="shared" si="3"/>
        <v>35.63</v>
      </c>
      <c r="M44" s="49">
        <f t="shared" si="4"/>
        <v>81.45</v>
      </c>
      <c r="N44" s="47">
        <v>3</v>
      </c>
      <c r="O44" s="48">
        <v>5817.8</v>
      </c>
      <c r="P44" s="49">
        <f t="shared" si="5"/>
        <v>494.51</v>
      </c>
      <c r="Q44" s="49">
        <f t="shared" si="6"/>
        <v>4278.24</v>
      </c>
      <c r="R44" s="48">
        <f>Q44+Q45</f>
        <v>5580.54</v>
      </c>
      <c r="S44" s="56"/>
      <c r="XEX44" s="8"/>
      <c r="XEY44" s="8"/>
      <c r="XEZ44" s="8"/>
      <c r="XFA44" s="8"/>
    </row>
    <row r="45" s="7" customFormat="1" ht="25" customHeight="1" spans="1:19 16378:16381">
      <c r="A45" s="47"/>
      <c r="B45" s="47"/>
      <c r="C45" s="59"/>
      <c r="D45" s="47"/>
      <c r="E45" s="47"/>
      <c r="F45" s="57"/>
      <c r="G45" s="58"/>
      <c r="H45" s="47" t="s">
        <v>39</v>
      </c>
      <c r="I45" s="47">
        <v>1</v>
      </c>
      <c r="J45" s="48">
        <v>4394.7</v>
      </c>
      <c r="K45" s="49">
        <f t="shared" si="2"/>
        <v>703.15</v>
      </c>
      <c r="L45" s="49">
        <f t="shared" si="3"/>
        <v>30.76</v>
      </c>
      <c r="M45" s="49">
        <f t="shared" si="4"/>
        <v>70.32</v>
      </c>
      <c r="N45" s="47">
        <v>1</v>
      </c>
      <c r="O45" s="48">
        <v>5859.6</v>
      </c>
      <c r="P45" s="49">
        <f t="shared" si="5"/>
        <v>498.07</v>
      </c>
      <c r="Q45" s="49">
        <f t="shared" si="6"/>
        <v>1302.3</v>
      </c>
      <c r="R45" s="48"/>
      <c r="S45" s="56"/>
      <c r="XEX45" s="8"/>
      <c r="XEY45" s="8"/>
      <c r="XEZ45" s="8"/>
      <c r="XFA45" s="8"/>
    </row>
    <row r="46" s="7" customFormat="1" ht="25" customHeight="1" spans="1:19 16378:16381">
      <c r="A46" s="47">
        <v>15</v>
      </c>
      <c r="B46" s="47" t="s">
        <v>72</v>
      </c>
      <c r="C46" s="55" t="s">
        <v>73</v>
      </c>
      <c r="D46" s="47" t="s">
        <v>28</v>
      </c>
      <c r="E46" s="47" t="s">
        <v>29</v>
      </c>
      <c r="F46" s="57">
        <v>45840</v>
      </c>
      <c r="G46" s="58">
        <v>45864</v>
      </c>
      <c r="H46" s="47" t="s">
        <v>53</v>
      </c>
      <c r="I46" s="47">
        <v>3</v>
      </c>
      <c r="J46" s="48">
        <v>5090.58</v>
      </c>
      <c r="K46" s="49">
        <f t="shared" ref="K46:K87" si="7">ROUND(J46*16%,2)</f>
        <v>814.49</v>
      </c>
      <c r="L46" s="49">
        <f t="shared" ref="L46:L87" si="8">ROUND(J46*0.7%,2)</f>
        <v>35.63</v>
      </c>
      <c r="M46" s="49">
        <f t="shared" ref="M46:M87" si="9">ROUND(J46*1.6%,2)</f>
        <v>81.45</v>
      </c>
      <c r="N46" s="47">
        <v>3</v>
      </c>
      <c r="O46" s="48">
        <v>5817.8</v>
      </c>
      <c r="P46" s="49">
        <f t="shared" ref="P46:P87" si="10">ROUND(O46*8.5%,2)</f>
        <v>494.51</v>
      </c>
      <c r="Q46" s="49">
        <f t="shared" ref="Q46:Q87" si="11">I46*(K46+L46+M46)+N46*P46</f>
        <v>4278.24</v>
      </c>
      <c r="R46" s="48">
        <f>Q46+Q47</f>
        <v>5580.54</v>
      </c>
      <c r="S46" s="56"/>
      <c r="XEX46" s="8"/>
      <c r="XEY46" s="8"/>
      <c r="XEZ46" s="8"/>
      <c r="XFA46" s="8"/>
    </row>
    <row r="47" s="7" customFormat="1" ht="25" customHeight="1" spans="1:19 16378:16381">
      <c r="A47" s="47"/>
      <c r="B47" s="47"/>
      <c r="C47" s="59"/>
      <c r="D47" s="47"/>
      <c r="E47" s="47"/>
      <c r="F47" s="57"/>
      <c r="G47" s="58"/>
      <c r="H47" s="47" t="s">
        <v>39</v>
      </c>
      <c r="I47" s="47">
        <v>1</v>
      </c>
      <c r="J47" s="48">
        <v>4394.7</v>
      </c>
      <c r="K47" s="49">
        <f t="shared" si="7"/>
        <v>703.15</v>
      </c>
      <c r="L47" s="49">
        <f t="shared" si="8"/>
        <v>30.76</v>
      </c>
      <c r="M47" s="49">
        <f t="shared" si="9"/>
        <v>70.32</v>
      </c>
      <c r="N47" s="47">
        <v>1</v>
      </c>
      <c r="O47" s="48">
        <v>5859.6</v>
      </c>
      <c r="P47" s="49">
        <f t="shared" si="10"/>
        <v>498.07</v>
      </c>
      <c r="Q47" s="49">
        <f t="shared" si="11"/>
        <v>1302.3</v>
      </c>
      <c r="R47" s="48"/>
      <c r="S47" s="56"/>
      <c r="XEX47" s="8"/>
      <c r="XEY47" s="8"/>
      <c r="XEZ47" s="8"/>
      <c r="XFA47" s="8"/>
    </row>
    <row r="48" s="7" customFormat="1" ht="25" customHeight="1" spans="1:19 16378:16381">
      <c r="A48" s="47">
        <v>16</v>
      </c>
      <c r="B48" s="47" t="s">
        <v>74</v>
      </c>
      <c r="C48" s="55" t="s">
        <v>75</v>
      </c>
      <c r="D48" s="47" t="s">
        <v>28</v>
      </c>
      <c r="E48" s="47" t="s">
        <v>29</v>
      </c>
      <c r="F48" s="57">
        <v>45841</v>
      </c>
      <c r="G48" s="58">
        <v>45865</v>
      </c>
      <c r="H48" s="47" t="s">
        <v>53</v>
      </c>
      <c r="I48" s="47">
        <v>3</v>
      </c>
      <c r="J48" s="48">
        <v>5090.58</v>
      </c>
      <c r="K48" s="49">
        <f t="shared" si="7"/>
        <v>814.49</v>
      </c>
      <c r="L48" s="49">
        <f t="shared" si="8"/>
        <v>35.63</v>
      </c>
      <c r="M48" s="49">
        <f t="shared" si="9"/>
        <v>81.45</v>
      </c>
      <c r="N48" s="47">
        <v>3</v>
      </c>
      <c r="O48" s="48">
        <v>5817.8</v>
      </c>
      <c r="P48" s="49">
        <f t="shared" si="10"/>
        <v>494.51</v>
      </c>
      <c r="Q48" s="49">
        <f t="shared" si="11"/>
        <v>4278.24</v>
      </c>
      <c r="R48" s="48">
        <f>Q48+Q49</f>
        <v>5580.54</v>
      </c>
      <c r="S48" s="56"/>
      <c r="XEX48" s="8"/>
      <c r="XEY48" s="8"/>
      <c r="XEZ48" s="8"/>
      <c r="XFA48" s="8"/>
    </row>
    <row r="49" s="7" customFormat="1" ht="25" customHeight="1" spans="1:19 16378:16381">
      <c r="A49" s="47"/>
      <c r="B49" s="47"/>
      <c r="C49" s="59"/>
      <c r="D49" s="47"/>
      <c r="E49" s="47"/>
      <c r="F49" s="57"/>
      <c r="G49" s="58"/>
      <c r="H49" s="47" t="s">
        <v>39</v>
      </c>
      <c r="I49" s="47">
        <v>1</v>
      </c>
      <c r="J49" s="48">
        <v>4394.7</v>
      </c>
      <c r="K49" s="49">
        <f t="shared" si="7"/>
        <v>703.15</v>
      </c>
      <c r="L49" s="49">
        <f t="shared" si="8"/>
        <v>30.76</v>
      </c>
      <c r="M49" s="49">
        <f t="shared" si="9"/>
        <v>70.32</v>
      </c>
      <c r="N49" s="47">
        <v>1</v>
      </c>
      <c r="O49" s="48">
        <v>5859.6</v>
      </c>
      <c r="P49" s="49">
        <f t="shared" si="10"/>
        <v>498.07</v>
      </c>
      <c r="Q49" s="49">
        <f t="shared" si="11"/>
        <v>1302.3</v>
      </c>
      <c r="R49" s="48"/>
      <c r="S49" s="56"/>
      <c r="XEX49" s="8"/>
      <c r="XEY49" s="8"/>
      <c r="XEZ49" s="8"/>
      <c r="XFA49" s="8"/>
    </row>
    <row r="50" s="7" customFormat="1" ht="25" customHeight="1" spans="1:19 16378:16381">
      <c r="A50" s="47">
        <v>17</v>
      </c>
      <c r="B50" s="47" t="s">
        <v>76</v>
      </c>
      <c r="C50" s="55" t="s">
        <v>77</v>
      </c>
      <c r="D50" s="47" t="s">
        <v>28</v>
      </c>
      <c r="E50" s="47" t="s">
        <v>29</v>
      </c>
      <c r="F50" s="57">
        <v>45841</v>
      </c>
      <c r="G50" s="58">
        <v>45865</v>
      </c>
      <c r="H50" s="47" t="s">
        <v>53</v>
      </c>
      <c r="I50" s="47">
        <v>3</v>
      </c>
      <c r="J50" s="48">
        <v>5090.58</v>
      </c>
      <c r="K50" s="49">
        <f t="shared" si="7"/>
        <v>814.49</v>
      </c>
      <c r="L50" s="49">
        <f t="shared" si="8"/>
        <v>35.63</v>
      </c>
      <c r="M50" s="49">
        <f t="shared" si="9"/>
        <v>81.45</v>
      </c>
      <c r="N50" s="47">
        <v>3</v>
      </c>
      <c r="O50" s="48">
        <v>5817.8</v>
      </c>
      <c r="P50" s="49">
        <f t="shared" si="10"/>
        <v>494.51</v>
      </c>
      <c r="Q50" s="49">
        <f t="shared" si="11"/>
        <v>4278.24</v>
      </c>
      <c r="R50" s="48">
        <f>Q50+Q51</f>
        <v>5580.54</v>
      </c>
      <c r="S50" s="56"/>
      <c r="XEX50" s="8"/>
      <c r="XEY50" s="8"/>
      <c r="XEZ50" s="8"/>
      <c r="XFA50" s="8"/>
    </row>
    <row r="51" s="7" customFormat="1" ht="25" customHeight="1" spans="1:19 16378:16381">
      <c r="A51" s="47"/>
      <c r="B51" s="47"/>
      <c r="C51" s="59"/>
      <c r="D51" s="47"/>
      <c r="E51" s="47"/>
      <c r="F51" s="57"/>
      <c r="G51" s="58"/>
      <c r="H51" s="47" t="s">
        <v>39</v>
      </c>
      <c r="I51" s="47">
        <v>1</v>
      </c>
      <c r="J51" s="48">
        <v>4394.7</v>
      </c>
      <c r="K51" s="49">
        <f t="shared" si="7"/>
        <v>703.15</v>
      </c>
      <c r="L51" s="49">
        <f t="shared" si="8"/>
        <v>30.76</v>
      </c>
      <c r="M51" s="49">
        <f t="shared" si="9"/>
        <v>70.32</v>
      </c>
      <c r="N51" s="47">
        <v>1</v>
      </c>
      <c r="O51" s="48">
        <v>5859.6</v>
      </c>
      <c r="P51" s="49">
        <f t="shared" si="10"/>
        <v>498.07</v>
      </c>
      <c r="Q51" s="49">
        <f t="shared" si="11"/>
        <v>1302.3</v>
      </c>
      <c r="R51" s="48"/>
      <c r="S51" s="56"/>
      <c r="XEX51" s="8"/>
      <c r="XEY51" s="8"/>
      <c r="XEZ51" s="8"/>
      <c r="XFA51" s="8"/>
    </row>
    <row r="52" s="7" customFormat="1" ht="25" customHeight="1" spans="1:19 16378:16381">
      <c r="A52" s="47">
        <v>18</v>
      </c>
      <c r="B52" s="47" t="s">
        <v>78</v>
      </c>
      <c r="C52" s="55" t="s">
        <v>79</v>
      </c>
      <c r="D52" s="47" t="s">
        <v>28</v>
      </c>
      <c r="E52" s="47" t="s">
        <v>29</v>
      </c>
      <c r="F52" s="57">
        <v>45843</v>
      </c>
      <c r="G52" s="58">
        <v>45865</v>
      </c>
      <c r="H52" s="47" t="s">
        <v>53</v>
      </c>
      <c r="I52" s="47">
        <v>3</v>
      </c>
      <c r="J52" s="48">
        <v>5090.58</v>
      </c>
      <c r="K52" s="49">
        <f t="shared" si="7"/>
        <v>814.49</v>
      </c>
      <c r="L52" s="49">
        <f t="shared" si="8"/>
        <v>35.63</v>
      </c>
      <c r="M52" s="49">
        <f t="shared" si="9"/>
        <v>81.45</v>
      </c>
      <c r="N52" s="47">
        <v>3</v>
      </c>
      <c r="O52" s="48">
        <v>5817.8</v>
      </c>
      <c r="P52" s="49">
        <f t="shared" si="10"/>
        <v>494.51</v>
      </c>
      <c r="Q52" s="49">
        <f t="shared" si="11"/>
        <v>4278.24</v>
      </c>
      <c r="R52" s="48">
        <f>Q52+Q53</f>
        <v>5580.54</v>
      </c>
      <c r="S52" s="56"/>
      <c r="XEX52" s="8"/>
      <c r="XEY52" s="8"/>
      <c r="XEZ52" s="8"/>
      <c r="XFA52" s="8"/>
    </row>
    <row r="53" s="7" customFormat="1" ht="25" customHeight="1" spans="1:19 16378:16381">
      <c r="A53" s="47"/>
      <c r="B53" s="47"/>
      <c r="C53" s="59"/>
      <c r="D53" s="47"/>
      <c r="E53" s="47"/>
      <c r="F53" s="57"/>
      <c r="G53" s="58"/>
      <c r="H53" s="47" t="s">
        <v>39</v>
      </c>
      <c r="I53" s="47">
        <v>1</v>
      </c>
      <c r="J53" s="48">
        <v>4394.7</v>
      </c>
      <c r="K53" s="49">
        <f t="shared" si="7"/>
        <v>703.15</v>
      </c>
      <c r="L53" s="49">
        <f t="shared" si="8"/>
        <v>30.76</v>
      </c>
      <c r="M53" s="49">
        <f t="shared" si="9"/>
        <v>70.32</v>
      </c>
      <c r="N53" s="47">
        <v>1</v>
      </c>
      <c r="O53" s="48">
        <v>5859.6</v>
      </c>
      <c r="P53" s="49">
        <f t="shared" si="10"/>
        <v>498.07</v>
      </c>
      <c r="Q53" s="49">
        <f t="shared" si="11"/>
        <v>1302.3</v>
      </c>
      <c r="R53" s="48"/>
      <c r="S53" s="56"/>
      <c r="XEX53" s="8"/>
      <c r="XEY53" s="8"/>
      <c r="XEZ53" s="8"/>
      <c r="XFA53" s="8"/>
    </row>
    <row r="54" s="7" customFormat="1" ht="25" customHeight="1" spans="1:19 16378:16381">
      <c r="A54" s="47">
        <v>19</v>
      </c>
      <c r="B54" s="47" t="s">
        <v>80</v>
      </c>
      <c r="C54" s="55" t="s">
        <v>81</v>
      </c>
      <c r="D54" s="47" t="s">
        <v>28</v>
      </c>
      <c r="E54" s="47" t="s">
        <v>29</v>
      </c>
      <c r="F54" s="57">
        <v>45841</v>
      </c>
      <c r="G54" s="58">
        <v>45865</v>
      </c>
      <c r="H54" s="47" t="s">
        <v>53</v>
      </c>
      <c r="I54" s="47">
        <v>3</v>
      </c>
      <c r="J54" s="48">
        <v>5090.58</v>
      </c>
      <c r="K54" s="49">
        <f t="shared" si="7"/>
        <v>814.49</v>
      </c>
      <c r="L54" s="49">
        <f t="shared" si="8"/>
        <v>35.63</v>
      </c>
      <c r="M54" s="49">
        <f t="shared" si="9"/>
        <v>81.45</v>
      </c>
      <c r="N54" s="47">
        <v>3</v>
      </c>
      <c r="O54" s="48">
        <v>5817.8</v>
      </c>
      <c r="P54" s="49">
        <f t="shared" si="10"/>
        <v>494.51</v>
      </c>
      <c r="Q54" s="49">
        <f t="shared" si="11"/>
        <v>4278.24</v>
      </c>
      <c r="R54" s="48">
        <f>Q54+Q55</f>
        <v>5580.54</v>
      </c>
      <c r="S54" s="56"/>
      <c r="XEX54" s="8"/>
      <c r="XEY54" s="8"/>
      <c r="XEZ54" s="8"/>
      <c r="XFA54" s="8"/>
    </row>
    <row r="55" s="7" customFormat="1" ht="25" customHeight="1" spans="1:19 16378:16381">
      <c r="A55" s="47"/>
      <c r="B55" s="47"/>
      <c r="C55" s="59"/>
      <c r="D55" s="47"/>
      <c r="E55" s="47"/>
      <c r="F55" s="57"/>
      <c r="G55" s="58"/>
      <c r="H55" s="47" t="s">
        <v>39</v>
      </c>
      <c r="I55" s="47">
        <v>1</v>
      </c>
      <c r="J55" s="48">
        <v>4394.7</v>
      </c>
      <c r="K55" s="49">
        <f t="shared" si="7"/>
        <v>703.15</v>
      </c>
      <c r="L55" s="49">
        <f t="shared" si="8"/>
        <v>30.76</v>
      </c>
      <c r="M55" s="49">
        <f t="shared" si="9"/>
        <v>70.32</v>
      </c>
      <c r="N55" s="47">
        <v>1</v>
      </c>
      <c r="O55" s="48">
        <v>5859.6</v>
      </c>
      <c r="P55" s="49">
        <f t="shared" si="10"/>
        <v>498.07</v>
      </c>
      <c r="Q55" s="49">
        <f t="shared" si="11"/>
        <v>1302.3</v>
      </c>
      <c r="R55" s="48"/>
      <c r="S55" s="56"/>
      <c r="XEX55" s="8"/>
      <c r="XEY55" s="8"/>
      <c r="XEZ55" s="8"/>
      <c r="XFA55" s="8"/>
    </row>
    <row r="56" s="7" customFormat="1" ht="25" customHeight="1" spans="1:19 16378:16381">
      <c r="A56" s="47">
        <v>20</v>
      </c>
      <c r="B56" s="47" t="s">
        <v>82</v>
      </c>
      <c r="C56" s="55" t="s">
        <v>83</v>
      </c>
      <c r="D56" s="47" t="s">
        <v>35</v>
      </c>
      <c r="E56" s="47" t="s">
        <v>84</v>
      </c>
      <c r="F56" s="57">
        <v>45841</v>
      </c>
      <c r="G56" s="58">
        <v>45868</v>
      </c>
      <c r="H56" s="47" t="s">
        <v>53</v>
      </c>
      <c r="I56" s="47">
        <v>3</v>
      </c>
      <c r="J56" s="48">
        <v>5090.58</v>
      </c>
      <c r="K56" s="49">
        <f t="shared" si="7"/>
        <v>814.49</v>
      </c>
      <c r="L56" s="49">
        <f t="shared" si="8"/>
        <v>35.63</v>
      </c>
      <c r="M56" s="49">
        <f t="shared" si="9"/>
        <v>81.45</v>
      </c>
      <c r="N56" s="47">
        <v>3</v>
      </c>
      <c r="O56" s="48">
        <v>5817.8</v>
      </c>
      <c r="P56" s="49">
        <f t="shared" si="10"/>
        <v>494.51</v>
      </c>
      <c r="Q56" s="49">
        <f t="shared" si="11"/>
        <v>4278.24</v>
      </c>
      <c r="R56" s="48">
        <f>Q56+Q57</f>
        <v>5580.54</v>
      </c>
      <c r="S56" s="56"/>
      <c r="XEX56" s="8"/>
      <c r="XEY56" s="8"/>
      <c r="XEZ56" s="8"/>
      <c r="XFA56" s="8"/>
    </row>
    <row r="57" s="7" customFormat="1" ht="25" customHeight="1" spans="1:19 16378:16381">
      <c r="A57" s="47"/>
      <c r="B57" s="47"/>
      <c r="C57" s="59"/>
      <c r="D57" s="47"/>
      <c r="E57" s="47"/>
      <c r="F57" s="57"/>
      <c r="G57" s="58"/>
      <c r="H57" s="47" t="s">
        <v>39</v>
      </c>
      <c r="I57" s="47">
        <v>1</v>
      </c>
      <c r="J57" s="48">
        <v>4394.7</v>
      </c>
      <c r="K57" s="49">
        <f t="shared" si="7"/>
        <v>703.15</v>
      </c>
      <c r="L57" s="49">
        <f t="shared" si="8"/>
        <v>30.76</v>
      </c>
      <c r="M57" s="49">
        <f t="shared" si="9"/>
        <v>70.32</v>
      </c>
      <c r="N57" s="47">
        <v>1</v>
      </c>
      <c r="O57" s="48">
        <v>5859.6</v>
      </c>
      <c r="P57" s="49">
        <f t="shared" si="10"/>
        <v>498.07</v>
      </c>
      <c r="Q57" s="49">
        <f t="shared" si="11"/>
        <v>1302.3</v>
      </c>
      <c r="R57" s="48"/>
      <c r="S57" s="56"/>
      <c r="XEX57" s="8"/>
      <c r="XEY57" s="8"/>
      <c r="XEZ57" s="8"/>
      <c r="XFA57" s="8"/>
    </row>
    <row r="58" s="7" customFormat="1" ht="25" customHeight="1" spans="1:19 16378:16381">
      <c r="A58" s="47">
        <v>21</v>
      </c>
      <c r="B58" s="47" t="s">
        <v>85</v>
      </c>
      <c r="C58" s="55" t="s">
        <v>86</v>
      </c>
      <c r="D58" s="47" t="s">
        <v>35</v>
      </c>
      <c r="E58" s="47" t="s">
        <v>84</v>
      </c>
      <c r="F58" s="57">
        <v>45841</v>
      </c>
      <c r="G58" s="58">
        <v>45868</v>
      </c>
      <c r="H58" s="47" t="s">
        <v>53</v>
      </c>
      <c r="I58" s="47">
        <v>3</v>
      </c>
      <c r="J58" s="48">
        <v>5090.58</v>
      </c>
      <c r="K58" s="49">
        <f t="shared" si="7"/>
        <v>814.49</v>
      </c>
      <c r="L58" s="49">
        <f t="shared" si="8"/>
        <v>35.63</v>
      </c>
      <c r="M58" s="49">
        <f t="shared" si="9"/>
        <v>81.45</v>
      </c>
      <c r="N58" s="47">
        <v>3</v>
      </c>
      <c r="O58" s="48">
        <v>5817.8</v>
      </c>
      <c r="P58" s="49">
        <f t="shared" si="10"/>
        <v>494.51</v>
      </c>
      <c r="Q58" s="49">
        <f t="shared" si="11"/>
        <v>4278.24</v>
      </c>
      <c r="R58" s="48">
        <f t="shared" ref="R58:R62" si="12">Q58+Q59</f>
        <v>5580.54</v>
      </c>
      <c r="S58" s="56"/>
      <c r="XEX58" s="8"/>
      <c r="XEY58" s="8"/>
      <c r="XEZ58" s="8"/>
      <c r="XFA58" s="8"/>
    </row>
    <row r="59" s="7" customFormat="1" ht="25" customHeight="1" spans="1:19 16378:16381">
      <c r="A59" s="47"/>
      <c r="B59" s="47"/>
      <c r="C59" s="59"/>
      <c r="D59" s="47"/>
      <c r="E59" s="47"/>
      <c r="F59" s="57"/>
      <c r="G59" s="58"/>
      <c r="H59" s="47" t="s">
        <v>39</v>
      </c>
      <c r="I59" s="47">
        <v>1</v>
      </c>
      <c r="J59" s="48">
        <v>4394.7</v>
      </c>
      <c r="K59" s="49">
        <f t="shared" si="7"/>
        <v>703.15</v>
      </c>
      <c r="L59" s="49">
        <f t="shared" si="8"/>
        <v>30.76</v>
      </c>
      <c r="M59" s="49">
        <f t="shared" si="9"/>
        <v>70.32</v>
      </c>
      <c r="N59" s="47">
        <v>1</v>
      </c>
      <c r="O59" s="48">
        <v>5859.6</v>
      </c>
      <c r="P59" s="49">
        <f t="shared" si="10"/>
        <v>498.07</v>
      </c>
      <c r="Q59" s="49">
        <f t="shared" si="11"/>
        <v>1302.3</v>
      </c>
      <c r="R59" s="48"/>
      <c r="S59" s="56"/>
      <c r="XEX59" s="8"/>
      <c r="XEY59" s="8"/>
      <c r="XEZ59" s="8"/>
      <c r="XFA59" s="8"/>
    </row>
    <row r="60" s="7" customFormat="1" ht="25" customHeight="1" spans="1:19 16378:16381">
      <c r="A60" s="47">
        <v>22</v>
      </c>
      <c r="B60" s="47" t="s">
        <v>87</v>
      </c>
      <c r="C60" s="55" t="s">
        <v>88</v>
      </c>
      <c r="D60" s="47" t="s">
        <v>28</v>
      </c>
      <c r="E60" s="47" t="s">
        <v>29</v>
      </c>
      <c r="F60" s="57">
        <v>45841</v>
      </c>
      <c r="G60" s="58">
        <v>45868</v>
      </c>
      <c r="H60" s="47" t="s">
        <v>53</v>
      </c>
      <c r="I60" s="47">
        <v>3</v>
      </c>
      <c r="J60" s="48">
        <v>5090.58</v>
      </c>
      <c r="K60" s="49">
        <f t="shared" si="7"/>
        <v>814.49</v>
      </c>
      <c r="L60" s="49">
        <f t="shared" si="8"/>
        <v>35.63</v>
      </c>
      <c r="M60" s="49">
        <f t="shared" si="9"/>
        <v>81.45</v>
      </c>
      <c r="N60" s="47">
        <v>3</v>
      </c>
      <c r="O60" s="48">
        <v>5817.8</v>
      </c>
      <c r="P60" s="49">
        <f t="shared" si="10"/>
        <v>494.51</v>
      </c>
      <c r="Q60" s="49">
        <f t="shared" si="11"/>
        <v>4278.24</v>
      </c>
      <c r="R60" s="48">
        <f t="shared" si="12"/>
        <v>5580.54</v>
      </c>
      <c r="S60" s="56"/>
      <c r="XEX60" s="8"/>
      <c r="XEY60" s="8"/>
      <c r="XEZ60" s="8"/>
      <c r="XFA60" s="8"/>
    </row>
    <row r="61" s="7" customFormat="1" ht="25" customHeight="1" spans="1:19 16378:16381">
      <c r="A61" s="47"/>
      <c r="B61" s="47"/>
      <c r="C61" s="59"/>
      <c r="D61" s="47"/>
      <c r="E61" s="47"/>
      <c r="F61" s="57"/>
      <c r="G61" s="58"/>
      <c r="H61" s="47" t="s">
        <v>39</v>
      </c>
      <c r="I61" s="47">
        <v>1</v>
      </c>
      <c r="J61" s="48">
        <v>4394.7</v>
      </c>
      <c r="K61" s="49">
        <f t="shared" si="7"/>
        <v>703.15</v>
      </c>
      <c r="L61" s="49">
        <f t="shared" si="8"/>
        <v>30.76</v>
      </c>
      <c r="M61" s="49">
        <f t="shared" si="9"/>
        <v>70.32</v>
      </c>
      <c r="N61" s="47">
        <v>1</v>
      </c>
      <c r="O61" s="48">
        <v>5859.6</v>
      </c>
      <c r="P61" s="49">
        <f t="shared" si="10"/>
        <v>498.07</v>
      </c>
      <c r="Q61" s="49">
        <f t="shared" si="11"/>
        <v>1302.3</v>
      </c>
      <c r="R61" s="48"/>
      <c r="S61" s="56"/>
      <c r="XEX61" s="8"/>
      <c r="XEY61" s="8"/>
      <c r="XEZ61" s="8"/>
      <c r="XFA61" s="8"/>
    </row>
    <row r="62" s="7" customFormat="1" ht="25" customHeight="1" spans="1:19 16378:16381">
      <c r="A62" s="47">
        <v>23</v>
      </c>
      <c r="B62" s="47" t="s">
        <v>89</v>
      </c>
      <c r="C62" s="55" t="s">
        <v>90</v>
      </c>
      <c r="D62" s="47" t="s">
        <v>28</v>
      </c>
      <c r="E62" s="47" t="s">
        <v>29</v>
      </c>
      <c r="F62" s="57">
        <v>45841</v>
      </c>
      <c r="G62" s="58">
        <v>45868</v>
      </c>
      <c r="H62" s="47" t="s">
        <v>91</v>
      </c>
      <c r="I62" s="47">
        <v>3</v>
      </c>
      <c r="J62" s="48">
        <v>5090.58</v>
      </c>
      <c r="K62" s="49">
        <f t="shared" si="7"/>
        <v>814.49</v>
      </c>
      <c r="L62" s="49">
        <f t="shared" si="8"/>
        <v>35.63</v>
      </c>
      <c r="M62" s="49">
        <f t="shared" si="9"/>
        <v>81.45</v>
      </c>
      <c r="N62" s="47">
        <v>3</v>
      </c>
      <c r="O62" s="48">
        <v>5817.8</v>
      </c>
      <c r="P62" s="49">
        <f t="shared" si="10"/>
        <v>494.51</v>
      </c>
      <c r="Q62" s="49">
        <f t="shared" si="11"/>
        <v>4278.24</v>
      </c>
      <c r="R62" s="48">
        <f t="shared" si="12"/>
        <v>5580.54</v>
      </c>
      <c r="S62" s="56"/>
      <c r="XEX62" s="8"/>
      <c r="XEY62" s="8"/>
      <c r="XEZ62" s="8"/>
      <c r="XFA62" s="8"/>
    </row>
    <row r="63" s="7" customFormat="1" ht="25" customHeight="1" spans="1:19 16378:16381">
      <c r="A63" s="47"/>
      <c r="B63" s="47"/>
      <c r="C63" s="59"/>
      <c r="D63" s="47"/>
      <c r="E63" s="47"/>
      <c r="F63" s="57"/>
      <c r="G63" s="58"/>
      <c r="H63" s="47" t="s">
        <v>92</v>
      </c>
      <c r="I63" s="47">
        <v>1</v>
      </c>
      <c r="J63" s="48">
        <v>4394.7</v>
      </c>
      <c r="K63" s="49">
        <f t="shared" si="7"/>
        <v>703.15</v>
      </c>
      <c r="L63" s="49">
        <f t="shared" si="8"/>
        <v>30.76</v>
      </c>
      <c r="M63" s="49">
        <f t="shared" si="9"/>
        <v>70.32</v>
      </c>
      <c r="N63" s="47">
        <v>1</v>
      </c>
      <c r="O63" s="48">
        <v>5859.6</v>
      </c>
      <c r="P63" s="49">
        <f t="shared" si="10"/>
        <v>498.07</v>
      </c>
      <c r="Q63" s="49">
        <f t="shared" si="11"/>
        <v>1302.3</v>
      </c>
      <c r="R63" s="48"/>
      <c r="S63" s="56"/>
      <c r="XEX63" s="8"/>
      <c r="XEY63" s="8"/>
      <c r="XEZ63" s="8"/>
      <c r="XFA63" s="8"/>
    </row>
    <row r="64" s="7" customFormat="1" ht="25" customHeight="1" spans="1:19 16378:16381">
      <c r="A64" s="47">
        <v>24</v>
      </c>
      <c r="B64" s="47" t="s">
        <v>93</v>
      </c>
      <c r="C64" s="55" t="s">
        <v>94</v>
      </c>
      <c r="D64" s="47" t="s">
        <v>28</v>
      </c>
      <c r="E64" s="47" t="s">
        <v>29</v>
      </c>
      <c r="F64" s="57">
        <v>45841</v>
      </c>
      <c r="G64" s="58">
        <v>45873</v>
      </c>
      <c r="H64" s="47" t="s">
        <v>57</v>
      </c>
      <c r="I64" s="47">
        <v>2</v>
      </c>
      <c r="J64" s="48">
        <v>5090.58</v>
      </c>
      <c r="K64" s="49">
        <f t="shared" si="7"/>
        <v>814.49</v>
      </c>
      <c r="L64" s="49">
        <f t="shared" si="8"/>
        <v>35.63</v>
      </c>
      <c r="M64" s="49">
        <f t="shared" si="9"/>
        <v>81.45</v>
      </c>
      <c r="N64" s="47">
        <v>2</v>
      </c>
      <c r="O64" s="48">
        <v>5817.8</v>
      </c>
      <c r="P64" s="49">
        <f t="shared" si="10"/>
        <v>494.51</v>
      </c>
      <c r="Q64" s="49">
        <f t="shared" si="11"/>
        <v>2852.16</v>
      </c>
      <c r="R64" s="48">
        <f>Q64+Q65</f>
        <v>4154.46</v>
      </c>
      <c r="S64" s="56"/>
      <c r="XEX64" s="8"/>
      <c r="XEY64" s="8"/>
      <c r="XEZ64" s="8"/>
      <c r="XFA64" s="8"/>
    </row>
    <row r="65" s="7" customFormat="1" ht="25" customHeight="1" spans="1:19 16378:16381">
      <c r="A65" s="47"/>
      <c r="B65" s="47"/>
      <c r="C65" s="59"/>
      <c r="D65" s="47"/>
      <c r="E65" s="47"/>
      <c r="F65" s="57"/>
      <c r="G65" s="58"/>
      <c r="H65" s="47" t="s">
        <v>39</v>
      </c>
      <c r="I65" s="47">
        <v>1</v>
      </c>
      <c r="J65" s="48">
        <v>4394.7</v>
      </c>
      <c r="K65" s="49">
        <f t="shared" si="7"/>
        <v>703.15</v>
      </c>
      <c r="L65" s="49">
        <f t="shared" si="8"/>
        <v>30.76</v>
      </c>
      <c r="M65" s="49">
        <f t="shared" si="9"/>
        <v>70.32</v>
      </c>
      <c r="N65" s="47">
        <v>1</v>
      </c>
      <c r="O65" s="48">
        <v>5859.6</v>
      </c>
      <c r="P65" s="49">
        <f t="shared" si="10"/>
        <v>498.07</v>
      </c>
      <c r="Q65" s="49">
        <f t="shared" si="11"/>
        <v>1302.3</v>
      </c>
      <c r="R65" s="48"/>
      <c r="S65" s="56"/>
      <c r="XEX65" s="8"/>
      <c r="XEY65" s="8"/>
      <c r="XEZ65" s="8"/>
      <c r="XFA65" s="8"/>
    </row>
    <row r="66" s="7" customFormat="1" ht="25" customHeight="1" spans="1:19 16378:16381">
      <c r="A66" s="47">
        <v>25</v>
      </c>
      <c r="B66" s="47" t="s">
        <v>95</v>
      </c>
      <c r="C66" s="55" t="s">
        <v>96</v>
      </c>
      <c r="D66" s="47" t="s">
        <v>28</v>
      </c>
      <c r="E66" s="47" t="s">
        <v>29</v>
      </c>
      <c r="F66" s="57">
        <v>45841</v>
      </c>
      <c r="G66" s="58">
        <v>45873</v>
      </c>
      <c r="H66" s="47" t="s">
        <v>57</v>
      </c>
      <c r="I66" s="47">
        <v>2</v>
      </c>
      <c r="J66" s="48">
        <v>5090.58</v>
      </c>
      <c r="K66" s="49">
        <f t="shared" si="7"/>
        <v>814.49</v>
      </c>
      <c r="L66" s="49">
        <f t="shared" si="8"/>
        <v>35.63</v>
      </c>
      <c r="M66" s="49">
        <f t="shared" si="9"/>
        <v>81.45</v>
      </c>
      <c r="N66" s="47">
        <v>2</v>
      </c>
      <c r="O66" s="48">
        <v>5817.8</v>
      </c>
      <c r="P66" s="49">
        <f t="shared" si="10"/>
        <v>494.51</v>
      </c>
      <c r="Q66" s="49">
        <f t="shared" si="11"/>
        <v>2852.16</v>
      </c>
      <c r="R66" s="48">
        <f>Q66+Q67</f>
        <v>4154.46</v>
      </c>
      <c r="S66" s="56"/>
      <c r="XEX66" s="8"/>
      <c r="XEY66" s="8"/>
      <c r="XEZ66" s="8"/>
      <c r="XFA66" s="8"/>
    </row>
    <row r="67" s="7" customFormat="1" ht="25" customHeight="1" spans="1:19 16378:16381">
      <c r="A67" s="47"/>
      <c r="B67" s="47"/>
      <c r="C67" s="59"/>
      <c r="D67" s="47"/>
      <c r="E67" s="47"/>
      <c r="F67" s="57"/>
      <c r="G67" s="58"/>
      <c r="H67" s="47" t="s">
        <v>39</v>
      </c>
      <c r="I67" s="47">
        <v>1</v>
      </c>
      <c r="J67" s="48">
        <v>4394.7</v>
      </c>
      <c r="K67" s="49">
        <f t="shared" si="7"/>
        <v>703.15</v>
      </c>
      <c r="L67" s="49">
        <f t="shared" si="8"/>
        <v>30.76</v>
      </c>
      <c r="M67" s="49">
        <f t="shared" si="9"/>
        <v>70.32</v>
      </c>
      <c r="N67" s="47">
        <v>1</v>
      </c>
      <c r="O67" s="48">
        <v>5859.6</v>
      </c>
      <c r="P67" s="49">
        <f t="shared" si="10"/>
        <v>498.07</v>
      </c>
      <c r="Q67" s="49">
        <f t="shared" si="11"/>
        <v>1302.3</v>
      </c>
      <c r="R67" s="48"/>
      <c r="S67" s="56"/>
      <c r="XEX67" s="8"/>
      <c r="XEY67" s="8"/>
      <c r="XEZ67" s="8"/>
      <c r="XFA67" s="8"/>
    </row>
    <row r="68" s="7" customFormat="1" ht="25" customHeight="1" spans="1:19 16378:16381">
      <c r="A68" s="47">
        <v>26</v>
      </c>
      <c r="B68" s="47" t="s">
        <v>97</v>
      </c>
      <c r="C68" s="55" t="s">
        <v>98</v>
      </c>
      <c r="D68" s="47" t="s">
        <v>28</v>
      </c>
      <c r="E68" s="47" t="s">
        <v>29</v>
      </c>
      <c r="F68" s="57">
        <v>45841</v>
      </c>
      <c r="G68" s="58">
        <v>45877</v>
      </c>
      <c r="H68" s="47" t="s">
        <v>57</v>
      </c>
      <c r="I68" s="47">
        <v>2</v>
      </c>
      <c r="J68" s="48">
        <v>5090.58</v>
      </c>
      <c r="K68" s="49">
        <f t="shared" si="7"/>
        <v>814.49</v>
      </c>
      <c r="L68" s="49">
        <f t="shared" si="8"/>
        <v>35.63</v>
      </c>
      <c r="M68" s="49">
        <f t="shared" si="9"/>
        <v>81.45</v>
      </c>
      <c r="N68" s="47">
        <v>2</v>
      </c>
      <c r="O68" s="48">
        <v>5817.8</v>
      </c>
      <c r="P68" s="49">
        <f t="shared" si="10"/>
        <v>494.51</v>
      </c>
      <c r="Q68" s="49">
        <f t="shared" si="11"/>
        <v>2852.16</v>
      </c>
      <c r="R68" s="48">
        <f>Q68+Q69</f>
        <v>4154.46</v>
      </c>
      <c r="S68" s="56"/>
      <c r="XEX68" s="8"/>
      <c r="XEY68" s="8"/>
      <c r="XEZ68" s="8"/>
      <c r="XFA68" s="8"/>
    </row>
    <row r="69" s="7" customFormat="1" ht="25" customHeight="1" spans="1:19 16378:16381">
      <c r="A69" s="47"/>
      <c r="B69" s="47"/>
      <c r="C69" s="59"/>
      <c r="D69" s="47"/>
      <c r="E69" s="47"/>
      <c r="F69" s="57"/>
      <c r="G69" s="58"/>
      <c r="H69" s="47" t="s">
        <v>39</v>
      </c>
      <c r="I69" s="47">
        <v>1</v>
      </c>
      <c r="J69" s="48">
        <v>4394.7</v>
      </c>
      <c r="K69" s="49">
        <f t="shared" si="7"/>
        <v>703.15</v>
      </c>
      <c r="L69" s="49">
        <f t="shared" si="8"/>
        <v>30.76</v>
      </c>
      <c r="M69" s="49">
        <f t="shared" si="9"/>
        <v>70.32</v>
      </c>
      <c r="N69" s="47">
        <v>1</v>
      </c>
      <c r="O69" s="48">
        <v>5859.6</v>
      </c>
      <c r="P69" s="49">
        <f t="shared" si="10"/>
        <v>498.07</v>
      </c>
      <c r="Q69" s="49">
        <f t="shared" si="11"/>
        <v>1302.3</v>
      </c>
      <c r="R69" s="48"/>
      <c r="S69" s="56"/>
      <c r="XEX69" s="8"/>
      <c r="XEY69" s="8"/>
      <c r="XEZ69" s="8"/>
      <c r="XFA69" s="8"/>
    </row>
    <row r="70" s="7" customFormat="1" ht="25" customHeight="1" spans="1:19 16378:16381">
      <c r="A70" s="47">
        <v>27</v>
      </c>
      <c r="B70" s="43" t="s">
        <v>99</v>
      </c>
      <c r="C70" s="65" t="s">
        <v>100</v>
      </c>
      <c r="D70" s="65" t="s">
        <v>35</v>
      </c>
      <c r="E70" s="65" t="s">
        <v>101</v>
      </c>
      <c r="F70" s="57">
        <v>45474</v>
      </c>
      <c r="G70" s="66">
        <v>45939</v>
      </c>
      <c r="H70" s="47" t="s">
        <v>39</v>
      </c>
      <c r="I70" s="47">
        <v>1</v>
      </c>
      <c r="J70" s="48">
        <v>4394.7</v>
      </c>
      <c r="K70" s="49">
        <f t="shared" si="7"/>
        <v>703.15</v>
      </c>
      <c r="L70" s="49">
        <f t="shared" si="8"/>
        <v>30.76</v>
      </c>
      <c r="M70" s="49">
        <f t="shared" si="9"/>
        <v>70.32</v>
      </c>
      <c r="N70" s="47">
        <v>1</v>
      </c>
      <c r="O70" s="48">
        <v>5859.6</v>
      </c>
      <c r="P70" s="49">
        <f t="shared" si="10"/>
        <v>498.07</v>
      </c>
      <c r="Q70" s="49">
        <f t="shared" si="11"/>
        <v>1302.3</v>
      </c>
      <c r="R70" s="48">
        <f>Q70</f>
        <v>1302.3</v>
      </c>
      <c r="S70" s="56"/>
      <c r="XEX70" s="8"/>
      <c r="XEY70" s="8"/>
      <c r="XEZ70" s="8"/>
      <c r="XFA70" s="8"/>
    </row>
    <row r="71" s="7" customFormat="1" ht="25" customHeight="1" spans="1:19 16378:16381">
      <c r="A71" s="47">
        <v>28</v>
      </c>
      <c r="B71" s="47" t="s">
        <v>102</v>
      </c>
      <c r="C71" s="55" t="s">
        <v>103</v>
      </c>
      <c r="D71" s="47" t="s">
        <v>28</v>
      </c>
      <c r="E71" s="47" t="s">
        <v>29</v>
      </c>
      <c r="F71" s="57">
        <v>45839</v>
      </c>
      <c r="G71" s="58">
        <v>45864</v>
      </c>
      <c r="H71" s="47" t="s">
        <v>53</v>
      </c>
      <c r="I71" s="47">
        <v>3</v>
      </c>
      <c r="J71" s="48">
        <v>5090.58</v>
      </c>
      <c r="K71" s="49">
        <f t="shared" si="7"/>
        <v>814.49</v>
      </c>
      <c r="L71" s="49">
        <f t="shared" si="8"/>
        <v>35.63</v>
      </c>
      <c r="M71" s="49">
        <f t="shared" si="9"/>
        <v>81.45</v>
      </c>
      <c r="N71" s="47">
        <v>3</v>
      </c>
      <c r="O71" s="48">
        <v>5817.8</v>
      </c>
      <c r="P71" s="49">
        <f t="shared" si="10"/>
        <v>494.51</v>
      </c>
      <c r="Q71" s="49">
        <f t="shared" si="11"/>
        <v>4278.24</v>
      </c>
      <c r="R71" s="48">
        <v>5580.54</v>
      </c>
      <c r="S71" s="56"/>
      <c r="XEX71" s="8"/>
      <c r="XEY71" s="8"/>
      <c r="XEZ71" s="8"/>
      <c r="XFA71" s="8"/>
    </row>
    <row r="72" s="7" customFormat="1" ht="25" customHeight="1" spans="1:19 16378:16381">
      <c r="A72" s="47"/>
      <c r="B72" s="47"/>
      <c r="C72" s="59"/>
      <c r="D72" s="47"/>
      <c r="E72" s="47"/>
      <c r="F72" s="57"/>
      <c r="G72" s="58"/>
      <c r="H72" s="47" t="s">
        <v>39</v>
      </c>
      <c r="I72" s="47">
        <v>1</v>
      </c>
      <c r="J72" s="48">
        <v>4394.7</v>
      </c>
      <c r="K72" s="49">
        <f t="shared" si="7"/>
        <v>703.15</v>
      </c>
      <c r="L72" s="49">
        <f t="shared" si="8"/>
        <v>30.76</v>
      </c>
      <c r="M72" s="49">
        <f t="shared" si="9"/>
        <v>70.32</v>
      </c>
      <c r="N72" s="47">
        <v>1</v>
      </c>
      <c r="O72" s="48">
        <v>5859.6</v>
      </c>
      <c r="P72" s="49">
        <f t="shared" si="10"/>
        <v>498.07</v>
      </c>
      <c r="Q72" s="49">
        <f t="shared" si="11"/>
        <v>1302.3</v>
      </c>
      <c r="R72" s="48"/>
      <c r="S72" s="56"/>
      <c r="XEX72" s="8"/>
      <c r="XEY72" s="8"/>
      <c r="XEZ72" s="8"/>
      <c r="XFA72" s="8"/>
    </row>
    <row r="73" s="7" customFormat="1" ht="25" customHeight="1" spans="1:19 16378:16381">
      <c r="A73" s="47">
        <v>29</v>
      </c>
      <c r="B73" s="47" t="s">
        <v>104</v>
      </c>
      <c r="C73" s="55" t="s">
        <v>105</v>
      </c>
      <c r="D73" s="47" t="s">
        <v>35</v>
      </c>
      <c r="E73" s="47" t="s">
        <v>106</v>
      </c>
      <c r="F73" s="57">
        <v>45078</v>
      </c>
      <c r="G73" s="58">
        <v>45741</v>
      </c>
      <c r="H73" s="47" t="s">
        <v>107</v>
      </c>
      <c r="I73" s="47">
        <v>7</v>
      </c>
      <c r="J73" s="48">
        <v>5090.58</v>
      </c>
      <c r="K73" s="49">
        <f t="shared" si="7"/>
        <v>814.49</v>
      </c>
      <c r="L73" s="49">
        <f t="shared" si="8"/>
        <v>35.63</v>
      </c>
      <c r="M73" s="49">
        <f t="shared" si="9"/>
        <v>81.45</v>
      </c>
      <c r="N73" s="47">
        <v>7</v>
      </c>
      <c r="O73" s="48">
        <v>5817.8</v>
      </c>
      <c r="P73" s="49">
        <f t="shared" si="10"/>
        <v>494.51</v>
      </c>
      <c r="Q73" s="49">
        <f t="shared" si="11"/>
        <v>9982.56</v>
      </c>
      <c r="R73" s="48">
        <f>Q73+Q74</f>
        <v>11284.86</v>
      </c>
      <c r="S73" s="56"/>
      <c r="XEX73" s="8"/>
      <c r="XEY73" s="8"/>
      <c r="XEZ73" s="8"/>
      <c r="XFA73" s="8"/>
    </row>
    <row r="74" s="7" customFormat="1" ht="25" customHeight="1" spans="1:19 16378:16381">
      <c r="A74" s="47"/>
      <c r="B74" s="47"/>
      <c r="C74" s="59"/>
      <c r="D74" s="47"/>
      <c r="E74" s="47"/>
      <c r="F74" s="57"/>
      <c r="G74" s="58"/>
      <c r="H74" s="47" t="s">
        <v>39</v>
      </c>
      <c r="I74" s="47">
        <v>1</v>
      </c>
      <c r="J74" s="48">
        <v>4394.7</v>
      </c>
      <c r="K74" s="49">
        <f t="shared" si="7"/>
        <v>703.15</v>
      </c>
      <c r="L74" s="49">
        <f t="shared" si="8"/>
        <v>30.76</v>
      </c>
      <c r="M74" s="49">
        <f t="shared" si="9"/>
        <v>70.32</v>
      </c>
      <c r="N74" s="47">
        <v>1</v>
      </c>
      <c r="O74" s="48">
        <v>5859.6</v>
      </c>
      <c r="P74" s="49">
        <f t="shared" si="10"/>
        <v>498.07</v>
      </c>
      <c r="Q74" s="49">
        <f t="shared" si="11"/>
        <v>1302.3</v>
      </c>
      <c r="R74" s="48"/>
      <c r="S74" s="56"/>
      <c r="XEX74" s="8"/>
      <c r="XEY74" s="8"/>
      <c r="XEZ74" s="8"/>
      <c r="XFA74" s="8"/>
    </row>
    <row r="75" s="7" customFormat="1" ht="25" customHeight="1" spans="1:19 16378:16381">
      <c r="A75" s="47">
        <v>30</v>
      </c>
      <c r="B75" s="47" t="s">
        <v>108</v>
      </c>
      <c r="C75" s="55" t="s">
        <v>109</v>
      </c>
      <c r="D75" s="47" t="s">
        <v>35</v>
      </c>
      <c r="E75" s="47" t="s">
        <v>42</v>
      </c>
      <c r="F75" s="57">
        <v>45474</v>
      </c>
      <c r="G75" s="58">
        <v>45774</v>
      </c>
      <c r="H75" s="47" t="s">
        <v>110</v>
      </c>
      <c r="I75" s="47">
        <v>6</v>
      </c>
      <c r="J75" s="48">
        <v>5090.58</v>
      </c>
      <c r="K75" s="49">
        <f t="shared" si="7"/>
        <v>814.49</v>
      </c>
      <c r="L75" s="49">
        <f t="shared" si="8"/>
        <v>35.63</v>
      </c>
      <c r="M75" s="49">
        <f t="shared" si="9"/>
        <v>81.45</v>
      </c>
      <c r="N75" s="47">
        <v>6</v>
      </c>
      <c r="O75" s="48">
        <v>5817.8</v>
      </c>
      <c r="P75" s="49">
        <f t="shared" si="10"/>
        <v>494.51</v>
      </c>
      <c r="Q75" s="49">
        <f t="shared" si="11"/>
        <v>8556.48</v>
      </c>
      <c r="R75" s="48">
        <f>Q75+Q76</f>
        <v>9858.78</v>
      </c>
      <c r="S75" s="56"/>
      <c r="XEX75" s="8"/>
      <c r="XEY75" s="8"/>
      <c r="XEZ75" s="8"/>
      <c r="XFA75" s="8"/>
    </row>
    <row r="76" s="7" customFormat="1" ht="25" customHeight="1" spans="1:19 16378:16381">
      <c r="A76" s="47"/>
      <c r="B76" s="47"/>
      <c r="C76" s="59"/>
      <c r="D76" s="47"/>
      <c r="E76" s="47"/>
      <c r="F76" s="57"/>
      <c r="G76" s="58"/>
      <c r="H76" s="47" t="s">
        <v>39</v>
      </c>
      <c r="I76" s="47">
        <v>1</v>
      </c>
      <c r="J76" s="48">
        <v>4394.7</v>
      </c>
      <c r="K76" s="49">
        <f t="shared" si="7"/>
        <v>703.15</v>
      </c>
      <c r="L76" s="49">
        <f t="shared" si="8"/>
        <v>30.76</v>
      </c>
      <c r="M76" s="49">
        <f t="shared" si="9"/>
        <v>70.32</v>
      </c>
      <c r="N76" s="47">
        <v>1</v>
      </c>
      <c r="O76" s="48">
        <v>5859.6</v>
      </c>
      <c r="P76" s="49">
        <f t="shared" si="10"/>
        <v>498.07</v>
      </c>
      <c r="Q76" s="49">
        <f t="shared" si="11"/>
        <v>1302.3</v>
      </c>
      <c r="R76" s="48"/>
      <c r="S76" s="56"/>
      <c r="XEX76" s="8"/>
      <c r="XEY76" s="8"/>
      <c r="XEZ76" s="8"/>
      <c r="XFA76" s="8"/>
    </row>
    <row r="77" s="7" customFormat="1" ht="25" customHeight="1" spans="1:19 16378:16381">
      <c r="A77" s="47">
        <v>31</v>
      </c>
      <c r="B77" s="47" t="s">
        <v>111</v>
      </c>
      <c r="C77" s="55" t="s">
        <v>112</v>
      </c>
      <c r="D77" s="47" t="s">
        <v>35</v>
      </c>
      <c r="E77" s="47" t="s">
        <v>113</v>
      </c>
      <c r="F77" s="57">
        <v>45444</v>
      </c>
      <c r="G77" s="58">
        <v>45581</v>
      </c>
      <c r="H77" s="47" t="s">
        <v>114</v>
      </c>
      <c r="I77" s="47">
        <v>3</v>
      </c>
      <c r="J77" s="48">
        <v>4363.35</v>
      </c>
      <c r="K77" s="49">
        <f t="shared" si="7"/>
        <v>698.14</v>
      </c>
      <c r="L77" s="49">
        <f t="shared" si="8"/>
        <v>30.54</v>
      </c>
      <c r="M77" s="49">
        <f t="shared" si="9"/>
        <v>69.81</v>
      </c>
      <c r="N77" s="47">
        <v>3</v>
      </c>
      <c r="O77" s="48">
        <v>5817.8</v>
      </c>
      <c r="P77" s="49">
        <f t="shared" si="10"/>
        <v>494.51</v>
      </c>
      <c r="Q77" s="49">
        <f t="shared" si="11"/>
        <v>3879</v>
      </c>
      <c r="R77" s="48">
        <f>Q77+Q78+Q79</f>
        <v>16713.72</v>
      </c>
      <c r="S77" s="56"/>
      <c r="XEX77" s="8"/>
      <c r="XEY77" s="8"/>
      <c r="XEZ77" s="8"/>
      <c r="XFA77" s="8"/>
    </row>
    <row r="78" s="7" customFormat="1" ht="25" customHeight="1" spans="1:19 16378:16381">
      <c r="A78" s="47"/>
      <c r="B78" s="47"/>
      <c r="C78" s="67"/>
      <c r="D78" s="47"/>
      <c r="E78" s="47"/>
      <c r="F78" s="57"/>
      <c r="G78" s="58"/>
      <c r="H78" s="47" t="s">
        <v>38</v>
      </c>
      <c r="I78" s="47">
        <v>9</v>
      </c>
      <c r="J78" s="48">
        <v>5090.58</v>
      </c>
      <c r="K78" s="49">
        <f t="shared" si="7"/>
        <v>814.49</v>
      </c>
      <c r="L78" s="49">
        <f t="shared" si="8"/>
        <v>35.63</v>
      </c>
      <c r="M78" s="49">
        <f t="shared" si="9"/>
        <v>81.45</v>
      </c>
      <c r="N78" s="47">
        <v>9</v>
      </c>
      <c r="O78" s="48">
        <v>5817.8</v>
      </c>
      <c r="P78" s="49">
        <f t="shared" si="10"/>
        <v>494.51</v>
      </c>
      <c r="Q78" s="49">
        <f t="shared" si="11"/>
        <v>12834.72</v>
      </c>
      <c r="R78" s="48"/>
      <c r="S78" s="56"/>
      <c r="XEX78" s="8"/>
      <c r="XEY78" s="8"/>
      <c r="XEZ78" s="8"/>
      <c r="XFA78" s="8"/>
    </row>
    <row r="79" s="7" customFormat="1" ht="25" customHeight="1" spans="1:19 16378:16381">
      <c r="A79" s="47"/>
      <c r="B79" s="47"/>
      <c r="C79" s="59"/>
      <c r="D79" s="47"/>
      <c r="E79" s="47"/>
      <c r="F79" s="57"/>
      <c r="G79" s="58"/>
      <c r="H79" s="47">
        <v>0</v>
      </c>
      <c r="I79" s="47">
        <v>0</v>
      </c>
      <c r="J79" s="48">
        <v>0</v>
      </c>
      <c r="K79" s="49">
        <v>0</v>
      </c>
      <c r="L79" s="49">
        <f t="shared" si="8"/>
        <v>0</v>
      </c>
      <c r="M79" s="49">
        <f t="shared" si="9"/>
        <v>0</v>
      </c>
      <c r="N79" s="47">
        <v>0</v>
      </c>
      <c r="O79" s="48">
        <v>0</v>
      </c>
      <c r="P79" s="49">
        <f t="shared" si="10"/>
        <v>0</v>
      </c>
      <c r="Q79" s="49">
        <f t="shared" si="11"/>
        <v>0</v>
      </c>
      <c r="R79" s="48"/>
      <c r="S79" s="56"/>
      <c r="XEX79" s="8"/>
      <c r="XEY79" s="8"/>
      <c r="XEZ79" s="8"/>
      <c r="XFA79" s="8"/>
    </row>
    <row r="80" s="7" customFormat="1" ht="25" customHeight="1" spans="1:19 16378:16381">
      <c r="A80" s="47">
        <v>32</v>
      </c>
      <c r="B80" s="47" t="s">
        <v>115</v>
      </c>
      <c r="C80" s="55" t="s">
        <v>116</v>
      </c>
      <c r="D80" s="47" t="s">
        <v>28</v>
      </c>
      <c r="E80" s="47" t="s">
        <v>117</v>
      </c>
      <c r="F80" s="57">
        <v>45474</v>
      </c>
      <c r="G80" s="58">
        <v>45742</v>
      </c>
      <c r="H80" s="47" t="s">
        <v>107</v>
      </c>
      <c r="I80" s="47">
        <v>7</v>
      </c>
      <c r="J80" s="48">
        <v>5090.58</v>
      </c>
      <c r="K80" s="49">
        <f>ROUND(J80*16%,2)</f>
        <v>814.49</v>
      </c>
      <c r="L80" s="49">
        <f t="shared" si="8"/>
        <v>35.63</v>
      </c>
      <c r="M80" s="49">
        <f t="shared" si="9"/>
        <v>81.45</v>
      </c>
      <c r="N80" s="47">
        <v>7</v>
      </c>
      <c r="O80" s="48">
        <v>5817.8</v>
      </c>
      <c r="P80" s="49">
        <f t="shared" si="10"/>
        <v>494.51</v>
      </c>
      <c r="Q80" s="49">
        <f t="shared" si="11"/>
        <v>9982.56</v>
      </c>
      <c r="R80" s="48">
        <f t="shared" ref="R80:R84" si="13">Q80+Q81</f>
        <v>11284.86</v>
      </c>
      <c r="S80" s="56"/>
      <c r="XEX80" s="8"/>
      <c r="XEY80" s="8"/>
      <c r="XEZ80" s="8"/>
      <c r="XFA80" s="8"/>
    </row>
    <row r="81" s="7" customFormat="1" ht="25" customHeight="1" spans="1:19 16378:16381">
      <c r="A81" s="47"/>
      <c r="B81" s="47"/>
      <c r="C81" s="59"/>
      <c r="D81" s="47"/>
      <c r="E81" s="47"/>
      <c r="F81" s="57"/>
      <c r="G81" s="58"/>
      <c r="H81" s="47" t="s">
        <v>39</v>
      </c>
      <c r="I81" s="47">
        <v>1</v>
      </c>
      <c r="J81" s="48">
        <v>4394.7</v>
      </c>
      <c r="K81" s="49">
        <f>ROUND(J81*16%,2)</f>
        <v>703.15</v>
      </c>
      <c r="L81" s="49">
        <f t="shared" si="8"/>
        <v>30.76</v>
      </c>
      <c r="M81" s="49">
        <f t="shared" si="9"/>
        <v>70.32</v>
      </c>
      <c r="N81" s="47">
        <v>1</v>
      </c>
      <c r="O81" s="48">
        <v>5859.6</v>
      </c>
      <c r="P81" s="49">
        <f t="shared" si="10"/>
        <v>498.07</v>
      </c>
      <c r="Q81" s="49">
        <f t="shared" si="11"/>
        <v>1302.3</v>
      </c>
      <c r="R81" s="48"/>
      <c r="S81" s="56"/>
      <c r="XEX81" s="8"/>
      <c r="XEY81" s="8"/>
      <c r="XEZ81" s="8"/>
      <c r="XFA81" s="8"/>
    </row>
    <row r="82" s="7" customFormat="1" ht="25" customHeight="1" spans="1:19 16378:16381">
      <c r="A82" s="47">
        <v>33</v>
      </c>
      <c r="B82" s="47" t="s">
        <v>118</v>
      </c>
      <c r="C82" s="55" t="s">
        <v>119</v>
      </c>
      <c r="D82" s="47" t="s">
        <v>28</v>
      </c>
      <c r="E82" s="47" t="s">
        <v>29</v>
      </c>
      <c r="F82" s="57">
        <v>45474</v>
      </c>
      <c r="G82" s="58">
        <v>45744</v>
      </c>
      <c r="H82" s="47" t="s">
        <v>120</v>
      </c>
      <c r="I82" s="47">
        <v>7</v>
      </c>
      <c r="J82" s="48">
        <v>5090.58</v>
      </c>
      <c r="K82" s="49">
        <f>ROUND(J82*16%,2)</f>
        <v>814.49</v>
      </c>
      <c r="L82" s="49">
        <f t="shared" si="8"/>
        <v>35.63</v>
      </c>
      <c r="M82" s="49">
        <f t="shared" si="9"/>
        <v>81.45</v>
      </c>
      <c r="N82" s="47">
        <v>7</v>
      </c>
      <c r="O82" s="48">
        <v>5817.8</v>
      </c>
      <c r="P82" s="49">
        <f t="shared" si="10"/>
        <v>494.51</v>
      </c>
      <c r="Q82" s="49">
        <f t="shared" si="11"/>
        <v>9982.56</v>
      </c>
      <c r="R82" s="48">
        <f t="shared" si="13"/>
        <v>9982.56</v>
      </c>
      <c r="S82" s="56"/>
      <c r="XEX82" s="8"/>
      <c r="XEY82" s="8"/>
      <c r="XEZ82" s="8"/>
      <c r="XFA82" s="8"/>
    </row>
    <row r="83" s="7" customFormat="1" ht="25" customHeight="1" spans="1:19 16378:16381">
      <c r="A83" s="47"/>
      <c r="B83" s="47"/>
      <c r="C83" s="59"/>
      <c r="D83" s="47"/>
      <c r="E83" s="47"/>
      <c r="F83" s="57"/>
      <c r="G83" s="58"/>
      <c r="H83" s="47">
        <v>0</v>
      </c>
      <c r="I83" s="47">
        <v>0</v>
      </c>
      <c r="J83" s="48">
        <v>0</v>
      </c>
      <c r="K83" s="49">
        <v>0</v>
      </c>
      <c r="L83" s="49">
        <f t="shared" si="8"/>
        <v>0</v>
      </c>
      <c r="M83" s="49">
        <f t="shared" si="9"/>
        <v>0</v>
      </c>
      <c r="N83" s="47">
        <v>0</v>
      </c>
      <c r="O83" s="48">
        <v>0</v>
      </c>
      <c r="P83" s="49">
        <v>0</v>
      </c>
      <c r="Q83" s="49">
        <f t="shared" si="11"/>
        <v>0</v>
      </c>
      <c r="R83" s="48"/>
      <c r="S83" s="56"/>
      <c r="XEX83" s="8"/>
      <c r="XEY83" s="8"/>
      <c r="XEZ83" s="8"/>
      <c r="XFA83" s="8"/>
    </row>
    <row r="84" s="7" customFormat="1" ht="25" customHeight="1" spans="1:19 16378:16381">
      <c r="A84" s="47">
        <v>34</v>
      </c>
      <c r="B84" s="47" t="s">
        <v>121</v>
      </c>
      <c r="C84" s="55" t="s">
        <v>122</v>
      </c>
      <c r="D84" s="47" t="s">
        <v>28</v>
      </c>
      <c r="E84" s="47" t="s">
        <v>123</v>
      </c>
      <c r="F84" s="57">
        <v>45474</v>
      </c>
      <c r="G84" s="58">
        <v>45774</v>
      </c>
      <c r="H84" s="47" t="s">
        <v>110</v>
      </c>
      <c r="I84" s="47">
        <v>6</v>
      </c>
      <c r="J84" s="48">
        <v>5090.58</v>
      </c>
      <c r="K84" s="49">
        <f>ROUND(J84*16%,2)</f>
        <v>814.49</v>
      </c>
      <c r="L84" s="49">
        <f t="shared" si="8"/>
        <v>35.63</v>
      </c>
      <c r="M84" s="49">
        <f t="shared" si="9"/>
        <v>81.45</v>
      </c>
      <c r="N84" s="47">
        <v>6</v>
      </c>
      <c r="O84" s="48">
        <v>5817.8</v>
      </c>
      <c r="P84" s="49">
        <f>ROUND(O84*8.5%,2)</f>
        <v>494.51</v>
      </c>
      <c r="Q84" s="49">
        <f t="shared" si="11"/>
        <v>8556.48</v>
      </c>
      <c r="R84" s="48">
        <f t="shared" si="13"/>
        <v>9858.78</v>
      </c>
      <c r="S84" s="56"/>
      <c r="XEX84" s="8"/>
      <c r="XEY84" s="8"/>
      <c r="XEZ84" s="8"/>
      <c r="XFA84" s="8"/>
    </row>
    <row r="85" s="7" customFormat="1" ht="25" customHeight="1" spans="1:19 16378:16381">
      <c r="A85" s="47"/>
      <c r="B85" s="47"/>
      <c r="C85" s="59"/>
      <c r="D85" s="47"/>
      <c r="E85" s="47"/>
      <c r="F85" s="57"/>
      <c r="G85" s="58"/>
      <c r="H85" s="47" t="s">
        <v>39</v>
      </c>
      <c r="I85" s="47">
        <v>1</v>
      </c>
      <c r="J85" s="48">
        <v>4394.7</v>
      </c>
      <c r="K85" s="49">
        <f>ROUND(J85*16%,2)</f>
        <v>703.15</v>
      </c>
      <c r="L85" s="49">
        <f t="shared" si="8"/>
        <v>30.76</v>
      </c>
      <c r="M85" s="49">
        <f t="shared" si="9"/>
        <v>70.32</v>
      </c>
      <c r="N85" s="47">
        <v>1</v>
      </c>
      <c r="O85" s="48">
        <v>5859.6</v>
      </c>
      <c r="P85" s="49">
        <f>ROUND(O85*8.5%,2)</f>
        <v>498.07</v>
      </c>
      <c r="Q85" s="49">
        <f t="shared" si="11"/>
        <v>1302.3</v>
      </c>
      <c r="R85" s="48"/>
      <c r="S85" s="56"/>
      <c r="XEX85" s="8"/>
      <c r="XEY85" s="8"/>
      <c r="XEZ85" s="8"/>
      <c r="XFA85" s="8"/>
    </row>
    <row r="86" s="8" customFormat="1" ht="27" customHeight="1" spans="1:19 16378:16381">
      <c r="A86" s="68" t="s">
        <v>124</v>
      </c>
      <c r="B86" s="69"/>
      <c r="C86" s="69"/>
      <c r="D86" s="69"/>
      <c r="E86" s="69"/>
      <c r="F86" s="70"/>
      <c r="G86" s="71"/>
      <c r="H86" s="72"/>
      <c r="I86" s="73">
        <f>SUM(I14:I85)</f>
        <v>187</v>
      </c>
      <c r="J86" s="73"/>
      <c r="K86" s="73"/>
      <c r="L86" s="73"/>
      <c r="M86" s="73"/>
      <c r="N86" s="73">
        <f>SUM(N14:N85)</f>
        <v>187</v>
      </c>
      <c r="O86" s="73"/>
      <c r="P86" s="73"/>
      <c r="Q86" s="73"/>
      <c r="R86" s="73">
        <f>SUM(R14:R85)</f>
        <v>260935.93</v>
      </c>
      <c r="S86" s="74"/>
    </row>
    <row r="87" s="7" customFormat="1" ht="32" customHeight="1" spans="1:19 16378:16381">
      <c r="B87" s="9"/>
      <c r="C87" s="10"/>
      <c r="D87" s="9"/>
      <c r="E87" s="11"/>
      <c r="F87" s="12"/>
      <c r="G87" s="13"/>
      <c r="H87" s="9"/>
      <c r="I87" s="9"/>
      <c r="J87" s="9"/>
      <c r="S87" s="14"/>
      <c r="XEX87" s="15"/>
    </row>
  </sheetData>
  <mergeCells count="295">
    <mergeCell ref="A5:E5"/>
    <mergeCell ref="H5:S5"/>
    <mergeCell ref="A6:B6"/>
    <mergeCell ref="D6:K6"/>
    <mergeCell ref="L6:M6"/>
    <mergeCell ref="J7:P7"/>
    <mergeCell ref="A86:H86"/>
    <mergeCell ref="A7:A13"/>
    <mergeCell ref="A14:A16"/>
    <mergeCell ref="A17:A19"/>
    <mergeCell ref="A20:A22"/>
    <mergeCell ref="A23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1:A72"/>
    <mergeCell ref="A73:A74"/>
    <mergeCell ref="A75:A76"/>
    <mergeCell ref="A77:A79"/>
    <mergeCell ref="A80:A81"/>
    <mergeCell ref="A82:A83"/>
    <mergeCell ref="A84:A85"/>
    <mergeCell ref="B7:B13"/>
    <mergeCell ref="B14:B16"/>
    <mergeCell ref="B17:B19"/>
    <mergeCell ref="B20:B22"/>
    <mergeCell ref="B23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1:B72"/>
    <mergeCell ref="B73:B74"/>
    <mergeCell ref="B75:B76"/>
    <mergeCell ref="B77:B79"/>
    <mergeCell ref="B80:B81"/>
    <mergeCell ref="B82:B83"/>
    <mergeCell ref="B84:B85"/>
    <mergeCell ref="C7:C13"/>
    <mergeCell ref="C14:C16"/>
    <mergeCell ref="C17:C19"/>
    <mergeCell ref="C20:C22"/>
    <mergeCell ref="C23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1:C72"/>
    <mergeCell ref="C73:C74"/>
    <mergeCell ref="C75:C76"/>
    <mergeCell ref="C77:C79"/>
    <mergeCell ref="C80:C81"/>
    <mergeCell ref="C82:C83"/>
    <mergeCell ref="C84:C85"/>
    <mergeCell ref="D7:D13"/>
    <mergeCell ref="D14:D16"/>
    <mergeCell ref="D17:D19"/>
    <mergeCell ref="D20:D22"/>
    <mergeCell ref="D23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D64:D65"/>
    <mergeCell ref="D66:D67"/>
    <mergeCell ref="D68:D69"/>
    <mergeCell ref="D71:D72"/>
    <mergeCell ref="D73:D74"/>
    <mergeCell ref="D75:D76"/>
    <mergeCell ref="D77:D79"/>
    <mergeCell ref="D80:D81"/>
    <mergeCell ref="D82:D83"/>
    <mergeCell ref="D84:D85"/>
    <mergeCell ref="E7:E13"/>
    <mergeCell ref="E14:E16"/>
    <mergeCell ref="E17:E19"/>
    <mergeCell ref="E20:E22"/>
    <mergeCell ref="E23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E71:E72"/>
    <mergeCell ref="E73:E74"/>
    <mergeCell ref="E75:E76"/>
    <mergeCell ref="E77:E79"/>
    <mergeCell ref="E80:E81"/>
    <mergeCell ref="E82:E83"/>
    <mergeCell ref="E84:E85"/>
    <mergeCell ref="F7:F13"/>
    <mergeCell ref="F14:F16"/>
    <mergeCell ref="F17:F19"/>
    <mergeCell ref="F20:F22"/>
    <mergeCell ref="F23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F62:F63"/>
    <mergeCell ref="F64:F65"/>
    <mergeCell ref="F66:F67"/>
    <mergeCell ref="F68:F69"/>
    <mergeCell ref="F71:F72"/>
    <mergeCell ref="F73:F74"/>
    <mergeCell ref="F75:F76"/>
    <mergeCell ref="F77:F79"/>
    <mergeCell ref="F80:F81"/>
    <mergeCell ref="F82:F83"/>
    <mergeCell ref="F84:F85"/>
    <mergeCell ref="G7:G13"/>
    <mergeCell ref="G14:G16"/>
    <mergeCell ref="G17:G19"/>
    <mergeCell ref="G20:G22"/>
    <mergeCell ref="G23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6:G67"/>
    <mergeCell ref="G68:G69"/>
    <mergeCell ref="G71:G72"/>
    <mergeCell ref="G73:G74"/>
    <mergeCell ref="G75:G76"/>
    <mergeCell ref="G77:G79"/>
    <mergeCell ref="G80:G81"/>
    <mergeCell ref="G82:G83"/>
    <mergeCell ref="G84:G85"/>
    <mergeCell ref="H7:H13"/>
    <mergeCell ref="I7:I13"/>
    <mergeCell ref="J8:J13"/>
    <mergeCell ref="K8:K10"/>
    <mergeCell ref="K11:K13"/>
    <mergeCell ref="L8:L10"/>
    <mergeCell ref="L11:L13"/>
    <mergeCell ref="M8:M10"/>
    <mergeCell ref="M11:M13"/>
    <mergeCell ref="N8:N13"/>
    <mergeCell ref="O8:O13"/>
    <mergeCell ref="P8:P10"/>
    <mergeCell ref="P11:P13"/>
    <mergeCell ref="Q8:Q13"/>
    <mergeCell ref="R7:R13"/>
    <mergeCell ref="R14:R16"/>
    <mergeCell ref="R17:R19"/>
    <mergeCell ref="R20:R22"/>
    <mergeCell ref="R23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R62:R63"/>
    <mergeCell ref="R64:R65"/>
    <mergeCell ref="R66:R67"/>
    <mergeCell ref="R68:R69"/>
    <mergeCell ref="R71:R72"/>
    <mergeCell ref="R73:R74"/>
    <mergeCell ref="R75:R76"/>
    <mergeCell ref="R77:R79"/>
    <mergeCell ref="R80:R81"/>
    <mergeCell ref="R82:R83"/>
    <mergeCell ref="R84:R85"/>
    <mergeCell ref="S7:S13"/>
    <mergeCell ref="A2:S4"/>
  </mergeCells>
  <conditionalFormatting sqref="A14">
    <cfRule type="duplicateValues" dxfId="0" priority="47"/>
  </conditionalFormatting>
  <conditionalFormatting sqref="B14">
    <cfRule type="duplicateValues" dxfId="0" priority="65"/>
  </conditionalFormatting>
  <conditionalFormatting sqref="C14">
    <cfRule type="duplicateValues" dxfId="0" priority="62"/>
  </conditionalFormatting>
  <conditionalFormatting sqref="D14">
    <cfRule type="duplicateValues" dxfId="0" priority="61"/>
  </conditionalFormatting>
  <conditionalFormatting sqref="E14">
    <cfRule type="duplicateValues" dxfId="0" priority="60"/>
  </conditionalFormatting>
  <conditionalFormatting sqref="F14">
    <cfRule type="duplicateValues" dxfId="0" priority="59"/>
  </conditionalFormatting>
  <conditionalFormatting sqref="G14">
    <cfRule type="duplicateValues" dxfId="0" priority="58"/>
  </conditionalFormatting>
  <conditionalFormatting sqref="A17">
    <cfRule type="duplicateValues" dxfId="0" priority="46"/>
  </conditionalFormatting>
  <conditionalFormatting sqref="B17">
    <cfRule type="duplicateValues" dxfId="0" priority="56"/>
  </conditionalFormatting>
  <conditionalFormatting sqref="C17">
    <cfRule type="duplicateValues" dxfId="0" priority="53"/>
  </conditionalFormatting>
  <conditionalFormatting sqref="D17">
    <cfRule type="duplicateValues" dxfId="0" priority="52"/>
  </conditionalFormatting>
  <conditionalFormatting sqref="E17">
    <cfRule type="duplicateValues" dxfId="0" priority="51"/>
  </conditionalFormatting>
  <conditionalFormatting sqref="F17">
    <cfRule type="duplicateValues" dxfId="0" priority="50"/>
  </conditionalFormatting>
  <conditionalFormatting sqref="G17">
    <cfRule type="duplicateValues" dxfId="0" priority="49"/>
  </conditionalFormatting>
  <conditionalFormatting sqref="A20">
    <cfRule type="duplicateValues" dxfId="0" priority="45"/>
  </conditionalFormatting>
  <conditionalFormatting sqref="B20">
    <cfRule type="duplicateValues" dxfId="0" priority="75"/>
  </conditionalFormatting>
  <conditionalFormatting sqref="C20">
    <cfRule type="duplicateValues" dxfId="0" priority="71"/>
  </conditionalFormatting>
  <conditionalFormatting sqref="D20">
    <cfRule type="duplicateValues" dxfId="0" priority="70"/>
  </conditionalFormatting>
  <conditionalFormatting sqref="E20">
    <cfRule type="duplicateValues" dxfId="0" priority="69"/>
  </conditionalFormatting>
  <conditionalFormatting sqref="F20">
    <cfRule type="duplicateValues" dxfId="0" priority="68"/>
  </conditionalFormatting>
  <conditionalFormatting sqref="G20">
    <cfRule type="duplicateValues" dxfId="0" priority="67"/>
  </conditionalFormatting>
  <conditionalFormatting sqref="A23">
    <cfRule type="duplicateValues" dxfId="0" priority="43"/>
  </conditionalFormatting>
  <conditionalFormatting sqref="B23">
    <cfRule type="duplicateValues" dxfId="0" priority="42"/>
  </conditionalFormatting>
  <conditionalFormatting sqref="C23">
    <cfRule type="duplicateValues" dxfId="0" priority="39"/>
  </conditionalFormatting>
  <conditionalFormatting sqref="D23">
    <cfRule type="duplicateValues" dxfId="0" priority="38"/>
  </conditionalFormatting>
  <conditionalFormatting sqref="E23">
    <cfRule type="duplicateValues" dxfId="0" priority="37"/>
  </conditionalFormatting>
  <conditionalFormatting sqref="F23">
    <cfRule type="duplicateValues" dxfId="0" priority="36"/>
  </conditionalFormatting>
  <conditionalFormatting sqref="G23">
    <cfRule type="duplicateValues" dxfId="0" priority="35"/>
  </conditionalFormatting>
  <conditionalFormatting sqref="A26">
    <cfRule type="duplicateValues" dxfId="0" priority="33"/>
  </conditionalFormatting>
  <conditionalFormatting sqref="B26">
    <cfRule type="duplicateValues" dxfId="0" priority="32"/>
  </conditionalFormatting>
  <conditionalFormatting sqref="C26">
    <cfRule type="duplicateValues" dxfId="0" priority="29"/>
  </conditionalFormatting>
  <conditionalFormatting sqref="D26">
    <cfRule type="duplicateValues" dxfId="0" priority="28"/>
  </conditionalFormatting>
  <conditionalFormatting sqref="E26">
    <cfRule type="duplicateValues" dxfId="0" priority="27"/>
  </conditionalFormatting>
  <conditionalFormatting sqref="F26">
    <cfRule type="duplicateValues" dxfId="0" priority="26"/>
  </conditionalFormatting>
  <conditionalFormatting sqref="G26">
    <cfRule type="duplicateValues" dxfId="0" priority="25"/>
  </conditionalFormatting>
  <conditionalFormatting sqref="F40">
    <cfRule type="duplicateValues" dxfId="0" priority="4"/>
  </conditionalFormatting>
  <conditionalFormatting sqref="G40">
    <cfRule type="duplicateValues" dxfId="0" priority="2"/>
  </conditionalFormatting>
  <conditionalFormatting sqref="F42">
    <cfRule type="duplicateValues" dxfId="0" priority="3"/>
  </conditionalFormatting>
  <conditionalFormatting sqref="G42">
    <cfRule type="duplicateValues" dxfId="0" priority="1"/>
  </conditionalFormatting>
  <conditionalFormatting sqref="B28 B32 B34 B30 B36 B38">
    <cfRule type="duplicateValues" dxfId="0" priority="94"/>
  </conditionalFormatting>
  <pageMargins left="0.156944444444444" right="0.0784722222222222" top="1.10208333333333" bottom="1" header="0.5" footer="0.5"/>
  <pageSetup paperSize="9" scale="64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聚力生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 YI</dc:creator>
  <cp:lastModifiedBy>7</cp:lastModifiedBy>
  <dcterms:created xsi:type="dcterms:W3CDTF">2022-11-03T01:57:00Z</dcterms:created>
  <dcterms:modified xsi:type="dcterms:W3CDTF">2025-11-27T01:49:46Z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8E059E36B1A74BB58A10BB198DFC4A88_13</vt:lpwstr>
  </property>
  <property fmtid="{D5CDD505-2E9C-101B-9397-08002B2CF9AE}" pid="3" name="KSOProductBuildVer">
    <vt:lpwstr>2052-12.1.0.23542</vt:lpwstr>
  </property>
  <property fmtid="{D5CDD505-2E9C-101B-9397-08002B2CF9AE}" pid="4" name="KSOReadingLayout">
    <vt:bool>true</vt:bool>
  </property>
</Properties>
</file>